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7002165213\OneDrive - Sisekaitseakadeemia\2018\Jõustruktuuride spordimängud 2018\Tulemused\"/>
    </mc:Choice>
  </mc:AlternateContent>
  <bookViews>
    <workbookView xWindow="0" yWindow="0" windowWidth="23040" windowHeight="7836"/>
  </bookViews>
  <sheets>
    <sheet name="Üldtabel" sheetId="12" r:id="rId1"/>
    <sheet name="Discgolf" sheetId="5" r:id="rId2"/>
    <sheet name="3x3 korvpall" sheetId="3" r:id="rId3"/>
    <sheet name="Jõuraja läbimine" sheetId="2" r:id="rId4"/>
    <sheet name="Kergejõustik" sheetId="6" r:id="rId5"/>
    <sheet name="Juhtide võistlus" sheetId="1" r:id="rId6"/>
    <sheet name="Orienteerumine" sheetId="4" r:id="rId7"/>
    <sheet name="Rattakross" sheetId="8" r:id="rId8"/>
    <sheet name="Lauatennis" sheetId="15" r:id="rId9"/>
    <sheet name="Sõudmine" sheetId="9" r:id="rId10"/>
    <sheet name="Male" sheetId="7" r:id="rId11"/>
    <sheet name="Jalgpall" sheetId="10" r:id="rId12"/>
    <sheet name="Võrkpall" sheetId="11" r:id="rId1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5" l="1"/>
  <c r="D13" i="5"/>
  <c r="D16" i="5"/>
  <c r="D9" i="5"/>
  <c r="D11" i="5"/>
  <c r="E17" i="5" l="1"/>
  <c r="E16" i="5"/>
  <c r="E18" i="5"/>
  <c r="E8" i="5"/>
  <c r="E14" i="5"/>
  <c r="E11" i="5"/>
  <c r="D18" i="5"/>
  <c r="D14" i="5"/>
  <c r="D10" i="5"/>
  <c r="D8" i="5"/>
  <c r="B8" i="5" l="1"/>
  <c r="B16" i="5"/>
  <c r="B18" i="5"/>
  <c r="B11" i="5"/>
  <c r="C18" i="5"/>
  <c r="C8" i="5"/>
  <c r="E13" i="12" l="1"/>
  <c r="N8" i="12" l="1"/>
  <c r="N9" i="12"/>
  <c r="N10" i="12"/>
  <c r="N11" i="12"/>
  <c r="N12" i="12"/>
  <c r="N13" i="12"/>
  <c r="N14" i="12"/>
  <c r="N15" i="12"/>
  <c r="N16" i="12"/>
  <c r="N17" i="12"/>
  <c r="N18" i="12"/>
  <c r="N7" i="12"/>
  <c r="M8" i="12"/>
  <c r="M9" i="12"/>
  <c r="M10" i="12"/>
  <c r="M11" i="12"/>
  <c r="M12" i="12"/>
  <c r="M13" i="12"/>
  <c r="M14" i="12"/>
  <c r="M15" i="12"/>
  <c r="M16" i="12"/>
  <c r="M17" i="12"/>
  <c r="M18" i="12"/>
  <c r="M7" i="12"/>
  <c r="L8" i="12"/>
  <c r="L9" i="12"/>
  <c r="L10" i="12"/>
  <c r="L11" i="12"/>
  <c r="L12" i="12"/>
  <c r="L13" i="12"/>
  <c r="L14" i="12"/>
  <c r="L15" i="12"/>
  <c r="L16" i="12"/>
  <c r="L17" i="12"/>
  <c r="L18" i="12"/>
  <c r="L7" i="12"/>
  <c r="K8" i="12"/>
  <c r="K9" i="12"/>
  <c r="K10" i="12"/>
  <c r="K11" i="12"/>
  <c r="K12" i="12"/>
  <c r="K13" i="12"/>
  <c r="K14" i="12"/>
  <c r="K15" i="12"/>
  <c r="K16" i="12"/>
  <c r="K17" i="12"/>
  <c r="K18" i="12"/>
  <c r="K7" i="12"/>
  <c r="J8" i="12"/>
  <c r="J9" i="12"/>
  <c r="J10" i="12"/>
  <c r="J11" i="12"/>
  <c r="J12" i="12"/>
  <c r="J13" i="12"/>
  <c r="J14" i="12"/>
  <c r="J15" i="12"/>
  <c r="J16" i="12"/>
  <c r="J17" i="12"/>
  <c r="J18" i="12"/>
  <c r="J7" i="12"/>
  <c r="I8" i="12"/>
  <c r="I9" i="12"/>
  <c r="I10" i="12"/>
  <c r="I11" i="12"/>
  <c r="I12" i="12"/>
  <c r="I13" i="12"/>
  <c r="I14" i="12"/>
  <c r="I15" i="12"/>
  <c r="I16" i="12"/>
  <c r="I17" i="12"/>
  <c r="I18" i="12"/>
  <c r="I7" i="12"/>
  <c r="G8" i="12"/>
  <c r="G9" i="12"/>
  <c r="G10" i="12"/>
  <c r="G11" i="12"/>
  <c r="G12" i="12"/>
  <c r="G13" i="12"/>
  <c r="G14" i="12"/>
  <c r="G15" i="12"/>
  <c r="G16" i="12"/>
  <c r="G17" i="12"/>
  <c r="G18" i="12"/>
  <c r="G7" i="12"/>
  <c r="B7" i="12"/>
  <c r="B8" i="12"/>
  <c r="F8" i="12"/>
  <c r="F9" i="12"/>
  <c r="F10" i="12"/>
  <c r="F11" i="12"/>
  <c r="F12" i="12"/>
  <c r="F13" i="12"/>
  <c r="F14" i="12"/>
  <c r="F15" i="12"/>
  <c r="F16" i="12"/>
  <c r="F17" i="12"/>
  <c r="E8" i="12"/>
  <c r="E9" i="12"/>
  <c r="E10" i="12"/>
  <c r="E11" i="12"/>
  <c r="E12" i="12"/>
  <c r="E14" i="12"/>
  <c r="E15" i="12"/>
  <c r="E16" i="12"/>
  <c r="E17" i="12"/>
  <c r="D8" i="12"/>
  <c r="D9" i="12"/>
  <c r="D10" i="12"/>
  <c r="D11" i="12"/>
  <c r="D12" i="12"/>
  <c r="D13" i="12"/>
  <c r="D14" i="12"/>
  <c r="D15" i="12"/>
  <c r="D16" i="12"/>
  <c r="D17" i="12"/>
  <c r="C8" i="12"/>
  <c r="C9" i="12"/>
  <c r="C10" i="12"/>
  <c r="C11" i="12"/>
  <c r="C12" i="12"/>
  <c r="C13" i="12"/>
  <c r="C14" i="12"/>
  <c r="C15" i="12"/>
  <c r="C16" i="12"/>
  <c r="C17" i="12"/>
  <c r="B9" i="12"/>
  <c r="B10" i="12"/>
  <c r="B11" i="12"/>
  <c r="B12" i="12"/>
  <c r="B13" i="12"/>
  <c r="B14" i="12"/>
  <c r="B15" i="12"/>
  <c r="B16" i="12"/>
  <c r="B17" i="12"/>
  <c r="B18" i="12"/>
  <c r="P15" i="12" l="1"/>
  <c r="P11" i="12"/>
  <c r="P10" i="12"/>
  <c r="P17" i="12"/>
  <c r="P13" i="12"/>
  <c r="P9" i="12"/>
  <c r="P14" i="12"/>
  <c r="P16" i="12"/>
  <c r="P12" i="12"/>
  <c r="P8" i="12"/>
  <c r="F7" i="5"/>
  <c r="F18" i="15"/>
  <c r="F17" i="15"/>
  <c r="F16" i="15"/>
  <c r="F15" i="15"/>
  <c r="F13" i="15"/>
  <c r="F12" i="15"/>
  <c r="F11" i="15"/>
  <c r="F10" i="15"/>
  <c r="F14" i="15"/>
  <c r="F9" i="15"/>
  <c r="F8" i="15"/>
  <c r="F7" i="15"/>
  <c r="F18" i="12" l="1"/>
  <c r="F7" i="12"/>
  <c r="E18" i="12" l="1"/>
  <c r="E7" i="12"/>
  <c r="D18" i="12"/>
  <c r="D7" i="12"/>
  <c r="C18" i="12"/>
  <c r="C7" i="12"/>
  <c r="P7" i="12" l="1"/>
  <c r="P18" i="12"/>
  <c r="D18" i="11"/>
  <c r="D17" i="11"/>
  <c r="D16" i="11"/>
  <c r="D15" i="11"/>
  <c r="D13" i="11"/>
  <c r="D12" i="11"/>
  <c r="D11" i="11"/>
  <c r="D10" i="11"/>
  <c r="D14" i="11"/>
  <c r="D9" i="11"/>
  <c r="D8" i="11"/>
  <c r="D7" i="11"/>
  <c r="D18" i="10"/>
  <c r="D17" i="10"/>
  <c r="D16" i="10"/>
  <c r="D15" i="10"/>
  <c r="D13" i="10"/>
  <c r="D12" i="10"/>
  <c r="D11" i="10"/>
  <c r="D10" i="10"/>
  <c r="D14" i="10"/>
  <c r="D9" i="10"/>
  <c r="D8" i="10"/>
  <c r="D7" i="10"/>
  <c r="F18" i="9"/>
  <c r="F17" i="9"/>
  <c r="F16" i="9"/>
  <c r="F15" i="9"/>
  <c r="F13" i="9"/>
  <c r="F12" i="9"/>
  <c r="F11" i="9"/>
  <c r="F10" i="9"/>
  <c r="F14" i="9"/>
  <c r="F9" i="9"/>
  <c r="F8" i="9"/>
  <c r="F7" i="9"/>
  <c r="F18" i="8"/>
  <c r="F17" i="8"/>
  <c r="F16" i="8"/>
  <c r="F15" i="8"/>
  <c r="F13" i="8"/>
  <c r="F12" i="8"/>
  <c r="F11" i="8"/>
  <c r="F10" i="8"/>
  <c r="F14" i="8"/>
  <c r="F9" i="8"/>
  <c r="F8" i="8"/>
  <c r="F7" i="8"/>
  <c r="D18" i="7"/>
  <c r="D17" i="7"/>
  <c r="D16" i="7"/>
  <c r="D15" i="7"/>
  <c r="D13" i="7"/>
  <c r="D12" i="7"/>
  <c r="D11" i="7"/>
  <c r="D10" i="7"/>
  <c r="D14" i="7"/>
  <c r="D9" i="7"/>
  <c r="D8" i="7"/>
  <c r="D7" i="7"/>
  <c r="Z18" i="6"/>
  <c r="Z17" i="6"/>
  <c r="Z16" i="6"/>
  <c r="Z15" i="6"/>
  <c r="Z13" i="6"/>
  <c r="Z12" i="6"/>
  <c r="Z11" i="6"/>
  <c r="Z10" i="6"/>
  <c r="Z14" i="6"/>
  <c r="Z9" i="6"/>
  <c r="Z8" i="6"/>
  <c r="Z7" i="6"/>
  <c r="F18" i="5"/>
  <c r="F17" i="5"/>
  <c r="F16" i="5"/>
  <c r="F15" i="5"/>
  <c r="F13" i="5"/>
  <c r="F12" i="5"/>
  <c r="F11" i="5"/>
  <c r="F10" i="5"/>
  <c r="F14" i="5"/>
  <c r="F9" i="5"/>
  <c r="F8" i="5"/>
  <c r="F18" i="4"/>
  <c r="F17" i="4"/>
  <c r="F16" i="4"/>
  <c r="F15" i="4"/>
  <c r="F13" i="4"/>
  <c r="F12" i="4"/>
  <c r="F11" i="4"/>
  <c r="F10" i="4"/>
  <c r="F14" i="4"/>
  <c r="F9" i="4"/>
  <c r="F8" i="4"/>
  <c r="F7" i="4"/>
  <c r="D18" i="3"/>
  <c r="D17" i="3"/>
  <c r="D16" i="3"/>
  <c r="D15" i="3"/>
  <c r="D13" i="3"/>
  <c r="D12" i="3"/>
  <c r="D11" i="3"/>
  <c r="D10" i="3"/>
  <c r="D14" i="3"/>
  <c r="D9" i="3"/>
  <c r="D8" i="3"/>
  <c r="D7" i="3"/>
  <c r="F18" i="2"/>
  <c r="F17" i="2"/>
  <c r="F16" i="2"/>
  <c r="F15" i="2"/>
  <c r="F13" i="2"/>
  <c r="F12" i="2"/>
  <c r="F11" i="2"/>
  <c r="F10" i="2"/>
  <c r="F14" i="2"/>
  <c r="F9" i="2"/>
  <c r="F8" i="2"/>
  <c r="F7" i="2"/>
</calcChain>
</file>

<file path=xl/sharedStrings.xml><?xml version="1.0" encoding="utf-8"?>
<sst xmlns="http://schemas.openxmlformats.org/spreadsheetml/2006/main" count="318" uniqueCount="78">
  <si>
    <t>VI Jõustruktuuride spordimängud</t>
  </si>
  <si>
    <t>MTA</t>
  </si>
  <si>
    <t>PPA</t>
  </si>
  <si>
    <t>Kaitseliit</t>
  </si>
  <si>
    <t>Kaitsevägi</t>
  </si>
  <si>
    <t>Vanglateenistus</t>
  </si>
  <si>
    <t>Päästeamet</t>
  </si>
  <si>
    <t>SMIT</t>
  </si>
  <si>
    <t>Siseministeerium</t>
  </si>
  <si>
    <t>SKA</t>
  </si>
  <si>
    <t>Häirekeskus</t>
  </si>
  <si>
    <t>Prokuratuur</t>
  </si>
  <si>
    <t>Asutus</t>
  </si>
  <si>
    <t>N punktid</t>
  </si>
  <si>
    <t>N40 punktid</t>
  </si>
  <si>
    <t>M punktid</t>
  </si>
  <si>
    <t>M40 punktid</t>
  </si>
  <si>
    <t>Punkte kokku</t>
  </si>
  <si>
    <t>Koht</t>
  </si>
  <si>
    <t>Kohapunkte üldtabelisse</t>
  </si>
  <si>
    <t>Esindaja</t>
  </si>
  <si>
    <r>
      <t>Alade punktiarvestus:</t>
    </r>
    <r>
      <rPr>
        <b/>
        <sz val="14"/>
        <color theme="1"/>
        <rFont val="Calibri"/>
        <family val="2"/>
        <charset val="186"/>
        <scheme val="minor"/>
      </rPr>
      <t xml:space="preserve"> jõuraja läbimine</t>
    </r>
  </si>
  <si>
    <r>
      <t>Alade punktiarvestus:</t>
    </r>
    <r>
      <rPr>
        <b/>
        <sz val="14"/>
        <color theme="1"/>
        <rFont val="Calibri"/>
        <family val="2"/>
        <charset val="186"/>
        <scheme val="minor"/>
      </rPr>
      <t xml:space="preserve"> 3x3 saalikorvpall</t>
    </r>
  </si>
  <si>
    <r>
      <t>Alade punktiarvestus:</t>
    </r>
    <r>
      <rPr>
        <b/>
        <sz val="14"/>
        <color theme="1"/>
        <rFont val="Calibri"/>
        <family val="2"/>
        <charset val="186"/>
        <scheme val="minor"/>
      </rPr>
      <t xml:space="preserve"> kergejõustik</t>
    </r>
  </si>
  <si>
    <t>N 100m</t>
  </si>
  <si>
    <t>N40 100m</t>
  </si>
  <si>
    <t>M 100m</t>
  </si>
  <si>
    <t>M40 100 m</t>
  </si>
  <si>
    <t>N kaugus</t>
  </si>
  <si>
    <t>N40 kaugus</t>
  </si>
  <si>
    <t>M kaugus</t>
  </si>
  <si>
    <t>M40 kaugus</t>
  </si>
  <si>
    <t>N kuul</t>
  </si>
  <si>
    <t>N40 kuul</t>
  </si>
  <si>
    <t>M kuul</t>
  </si>
  <si>
    <t>M40 kuul</t>
  </si>
  <si>
    <t>N ketas</t>
  </si>
  <si>
    <t>M ketas</t>
  </si>
  <si>
    <t>N40 ketas</t>
  </si>
  <si>
    <t>M40 ketas</t>
  </si>
  <si>
    <t>N 800m</t>
  </si>
  <si>
    <t>N40 800m</t>
  </si>
  <si>
    <t>M 1500m</t>
  </si>
  <si>
    <t>M40 1500m</t>
  </si>
  <si>
    <t>M 3x300m</t>
  </si>
  <si>
    <t>N 3x300m</t>
  </si>
  <si>
    <t>N40 3x300m</t>
  </si>
  <si>
    <t>M40 3x300m</t>
  </si>
  <si>
    <t>1. võistleja punktid</t>
  </si>
  <si>
    <t>2. võistleja punktid</t>
  </si>
  <si>
    <r>
      <t>Alade punktiarvestus:</t>
    </r>
    <r>
      <rPr>
        <b/>
        <sz val="14"/>
        <color theme="1"/>
        <rFont val="Calibri"/>
        <family val="2"/>
        <charset val="186"/>
        <scheme val="minor"/>
      </rPr>
      <t xml:space="preserve"> rattakross</t>
    </r>
  </si>
  <si>
    <r>
      <t>Alade punktiarvestus:</t>
    </r>
    <r>
      <rPr>
        <b/>
        <sz val="14"/>
        <color theme="1"/>
        <rFont val="Calibri"/>
        <family val="2"/>
        <charset val="186"/>
        <scheme val="minor"/>
      </rPr>
      <t xml:space="preserve"> sisesõudmine</t>
    </r>
  </si>
  <si>
    <r>
      <t>Alade punktiarvestus:</t>
    </r>
    <r>
      <rPr>
        <b/>
        <sz val="14"/>
        <color theme="1"/>
        <rFont val="Calibri"/>
        <family val="2"/>
        <charset val="186"/>
        <scheme val="minor"/>
      </rPr>
      <t xml:space="preserve"> jalgpall</t>
    </r>
  </si>
  <si>
    <r>
      <t>Alade punktiarvestus:</t>
    </r>
    <r>
      <rPr>
        <b/>
        <sz val="14"/>
        <color theme="1"/>
        <rFont val="Calibri"/>
        <family val="2"/>
        <charset val="186"/>
        <scheme val="minor"/>
      </rPr>
      <t xml:space="preserve"> rannavõrkpall</t>
    </r>
  </si>
  <si>
    <t>9.-10.08.18 Paikuse, Pärnumaa</t>
  </si>
  <si>
    <t>3x3 korvpall</t>
  </si>
  <si>
    <t>Jõuraja läbimine</t>
  </si>
  <si>
    <t>Juhtide võistlus</t>
  </si>
  <si>
    <t>Tulemus</t>
  </si>
  <si>
    <t>Male</t>
  </si>
  <si>
    <r>
      <t>Alade punktiarvestus:</t>
    </r>
    <r>
      <rPr>
        <b/>
        <sz val="14"/>
        <color theme="1"/>
        <rFont val="Calibri"/>
        <family val="2"/>
        <charset val="186"/>
        <scheme val="minor"/>
      </rPr>
      <t xml:space="preserve"> discgolf</t>
    </r>
  </si>
  <si>
    <r>
      <t>Alade punktiarvestus:</t>
    </r>
    <r>
      <rPr>
        <b/>
        <sz val="14"/>
        <color theme="1"/>
        <rFont val="Calibri"/>
        <family val="2"/>
        <charset val="186"/>
        <scheme val="minor"/>
      </rPr>
      <t xml:space="preserve"> juhtide võistlus</t>
    </r>
  </si>
  <si>
    <r>
      <t>Alade punktiarvestus:</t>
    </r>
    <r>
      <rPr>
        <b/>
        <sz val="14"/>
        <color theme="1"/>
        <rFont val="Calibri"/>
        <family val="2"/>
        <charset val="186"/>
        <scheme val="minor"/>
      </rPr>
      <t xml:space="preserve"> orienteerumine</t>
    </r>
  </si>
  <si>
    <r>
      <t>Alade punktiarvestus:</t>
    </r>
    <r>
      <rPr>
        <b/>
        <sz val="14"/>
        <color theme="1"/>
        <rFont val="Calibri"/>
        <family val="2"/>
        <charset val="186"/>
        <scheme val="minor"/>
      </rPr>
      <t xml:space="preserve"> lauatennis</t>
    </r>
  </si>
  <si>
    <r>
      <t>Alade punktiarvestus:</t>
    </r>
    <r>
      <rPr>
        <b/>
        <sz val="14"/>
        <color theme="1"/>
        <rFont val="Calibri"/>
        <family val="2"/>
        <charset val="186"/>
        <scheme val="minor"/>
      </rPr>
      <t xml:space="preserve"> male</t>
    </r>
  </si>
  <si>
    <t>SIM</t>
  </si>
  <si>
    <t>Alade punktiarvestus</t>
  </si>
  <si>
    <t>Kerge-jõustik</t>
  </si>
  <si>
    <t>Orien-teerumine</t>
  </si>
  <si>
    <t>Ratta-kross</t>
  </si>
  <si>
    <t>Laua-tennis</t>
  </si>
  <si>
    <t>Sõud-mine</t>
  </si>
  <si>
    <t>Jalg-pall</t>
  </si>
  <si>
    <t>Võrk-pall</t>
  </si>
  <si>
    <t>Disc-golf</t>
  </si>
  <si>
    <t>Jõu 2võistlus</t>
  </si>
  <si>
    <t>Lask-mine</t>
  </si>
  <si>
    <t>Koht üld-arvestu-ses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</si>
</sst>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0" fillId="0" borderId="3" xfId="0" applyFont="1" applyBorder="1" applyAlignment="1">
      <alignment horizontal="center" wrapText="1"/>
    </xf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Border="1"/>
    <xf numFmtId="49" fontId="0" fillId="0" borderId="0" xfId="0" applyNumberFormat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8"/>
  <sheetViews>
    <sheetView tabSelected="1" topLeftCell="A4" zoomScale="110" zoomScaleNormal="110" workbookViewId="0">
      <selection activeCell="A6" sqref="A6"/>
    </sheetView>
  </sheetViews>
  <sheetFormatPr defaultRowHeight="14.4" x14ac:dyDescent="0.3"/>
  <cols>
    <col min="1" max="1" width="17" bestFit="1" customWidth="1"/>
    <col min="2" max="2" width="5.44140625" customWidth="1"/>
    <col min="3" max="3" width="7.6640625" customWidth="1"/>
    <col min="4" max="4" width="8.5546875" customWidth="1"/>
    <col min="5" max="5" width="6.5546875" customWidth="1"/>
    <col min="6" max="6" width="8.5546875" customWidth="1"/>
    <col min="7" max="7" width="9.88671875" customWidth="1"/>
    <col min="8" max="8" width="8.6640625" customWidth="1"/>
    <col min="9" max="9" width="6.44140625" customWidth="1"/>
    <col min="10" max="10" width="6" customWidth="1"/>
    <col min="11" max="11" width="7" customWidth="1"/>
    <col min="12" max="12" width="6.33203125" customWidth="1"/>
    <col min="13" max="13" width="5.6640625" customWidth="1"/>
    <col min="14" max="15" width="5.88671875" customWidth="1"/>
    <col min="16" max="16" width="6.88671875" customWidth="1"/>
    <col min="17" max="17" width="8.5546875" style="27" customWidth="1"/>
  </cols>
  <sheetData>
    <row r="2" spans="1:17" ht="21" x14ac:dyDescent="0.4">
      <c r="A2" s="19" t="s">
        <v>0</v>
      </c>
    </row>
    <row r="3" spans="1:17" ht="18" x14ac:dyDescent="0.35">
      <c r="A3" s="18" t="s">
        <v>54</v>
      </c>
    </row>
    <row r="4" spans="1:17" ht="18" x14ac:dyDescent="0.35">
      <c r="A4" s="18" t="s">
        <v>66</v>
      </c>
    </row>
    <row r="6" spans="1:17" ht="46.5" customHeight="1" x14ac:dyDescent="0.3">
      <c r="A6" s="26" t="s">
        <v>12</v>
      </c>
      <c r="B6" s="24" t="s">
        <v>74</v>
      </c>
      <c r="C6" s="24" t="s">
        <v>55</v>
      </c>
      <c r="D6" s="24" t="s">
        <v>56</v>
      </c>
      <c r="E6" s="24" t="s">
        <v>67</v>
      </c>
      <c r="F6" s="24" t="s">
        <v>57</v>
      </c>
      <c r="G6" s="24" t="s">
        <v>68</v>
      </c>
      <c r="H6" s="24" t="s">
        <v>75</v>
      </c>
      <c r="I6" s="24" t="s">
        <v>69</v>
      </c>
      <c r="J6" s="24" t="s">
        <v>70</v>
      </c>
      <c r="K6" s="24" t="s">
        <v>71</v>
      </c>
      <c r="L6" s="23" t="s">
        <v>59</v>
      </c>
      <c r="M6" s="24" t="s">
        <v>72</v>
      </c>
      <c r="N6" s="24" t="s">
        <v>73</v>
      </c>
      <c r="O6" s="24" t="s">
        <v>76</v>
      </c>
      <c r="P6" s="25" t="s">
        <v>17</v>
      </c>
      <c r="Q6" s="28" t="s">
        <v>77</v>
      </c>
    </row>
    <row r="7" spans="1:17" ht="15.6" x14ac:dyDescent="0.3">
      <c r="A7" s="22" t="s">
        <v>10</v>
      </c>
      <c r="B7" s="21">
        <f>VLOOKUP(A7,Discgolf!A7:H18,8)</f>
        <v>0</v>
      </c>
      <c r="C7" s="21">
        <f>VLOOKUP(A7,'3x3 korvpall'!A7:F18,6)</f>
        <v>0</v>
      </c>
      <c r="D7" s="21">
        <f>VLOOKUP(A7,'Jõuraja läbimine'!A7:H18,8)</f>
        <v>0</v>
      </c>
      <c r="E7" s="21">
        <f>VLOOKUP(A7,Kergejõustik!A7:AB18,28)</f>
        <v>0</v>
      </c>
      <c r="F7" s="21">
        <f>VLOOKUP(A7, 'Juhtide võistlus'!A7:F18, 6)</f>
        <v>3</v>
      </c>
      <c r="G7" s="21">
        <f>VLOOKUP(A7,Orienteerumine!A7:H18,8)</f>
        <v>0</v>
      </c>
      <c r="H7" s="21">
        <v>0</v>
      </c>
      <c r="I7" s="21">
        <f>VLOOKUP(A7,Rattakross!A7:H18,8)</f>
        <v>0</v>
      </c>
      <c r="J7" s="21">
        <f>VLOOKUP(A7,Lauatennis!A7:H18,8)</f>
        <v>3</v>
      </c>
      <c r="K7" s="21">
        <f>VLOOKUP(A7,Sõudmine!A7:H18,8)</f>
        <v>0</v>
      </c>
      <c r="L7" s="21">
        <f>VLOOKUP(A7,Male!A7:F18,6)</f>
        <v>0</v>
      </c>
      <c r="M7" s="21">
        <f>VLOOKUP(A7,Jalgpall!A7:F18,6)</f>
        <v>0</v>
      </c>
      <c r="N7" s="21">
        <f>VLOOKUP(A7,Võrkpall!A7:F18,6)</f>
        <v>0</v>
      </c>
      <c r="O7" s="21">
        <v>0</v>
      </c>
      <c r="P7" s="21">
        <f>SUM(B7:O7)</f>
        <v>6</v>
      </c>
      <c r="Q7" s="30">
        <v>12</v>
      </c>
    </row>
    <row r="8" spans="1:17" ht="15.6" x14ac:dyDescent="0.3">
      <c r="A8" s="26" t="s">
        <v>3</v>
      </c>
      <c r="B8" s="21">
        <f>VLOOKUP(A8,Discgolf!A8:H19,8)</f>
        <v>8</v>
      </c>
      <c r="C8" s="21">
        <f>VLOOKUP(A8,'3x3 korvpall'!A8:F19,6)</f>
        <v>5</v>
      </c>
      <c r="D8" s="21">
        <f>VLOOKUP(A8,'Jõuraja läbimine'!A8:H19,8)</f>
        <v>7</v>
      </c>
      <c r="E8" s="21">
        <f>VLOOKUP(A8,Kergejõustik!A8:AB19,28)</f>
        <v>10</v>
      </c>
      <c r="F8" s="21">
        <f>VLOOKUP(A8, 'Juhtide võistlus'!A8:F19, 6)</f>
        <v>4</v>
      </c>
      <c r="G8" s="21">
        <f>VLOOKUP(A8,Orienteerumine!A8:H19,8)</f>
        <v>12</v>
      </c>
      <c r="H8" s="21">
        <v>10</v>
      </c>
      <c r="I8" s="21">
        <f>VLOOKUP(A8,Rattakross!A8:H19,8)</f>
        <v>10</v>
      </c>
      <c r="J8" s="21">
        <f>VLOOKUP(A8,Lauatennis!A8:H19,8)</f>
        <v>6</v>
      </c>
      <c r="K8" s="21">
        <f>VLOOKUP(A8,Sõudmine!A8:H19,8)</f>
        <v>10</v>
      </c>
      <c r="L8" s="21">
        <f>VLOOKUP(A8,Male!A8:F19,6)</f>
        <v>12</v>
      </c>
      <c r="M8" s="21">
        <f>VLOOKUP(A8,Jalgpall!A8:F19,6)</f>
        <v>3</v>
      </c>
      <c r="N8" s="21">
        <f>VLOOKUP(A8,Võrkpall!A8:F19,6)</f>
        <v>8</v>
      </c>
      <c r="O8" s="21">
        <v>7</v>
      </c>
      <c r="P8" s="21">
        <f t="shared" ref="P8:P18" si="0">SUM(B8:O8)</f>
        <v>112</v>
      </c>
      <c r="Q8" s="30">
        <v>3</v>
      </c>
    </row>
    <row r="9" spans="1:17" ht="15.6" x14ac:dyDescent="0.3">
      <c r="A9" s="22" t="s">
        <v>4</v>
      </c>
      <c r="B9" s="21">
        <f>VLOOKUP(A9,Discgolf!A9:H20,8)</f>
        <v>7</v>
      </c>
      <c r="C9" s="21">
        <f>VLOOKUP(A9,'3x3 korvpall'!A9:F20,6)</f>
        <v>8</v>
      </c>
      <c r="D9" s="21">
        <f>VLOOKUP(A9,'Jõuraja läbimine'!A9:H20,8)</f>
        <v>10</v>
      </c>
      <c r="E9" s="21">
        <f>VLOOKUP(A9,Kergejõustik!A9:AB20,28)</f>
        <v>7</v>
      </c>
      <c r="F9" s="21">
        <f>VLOOKUP(A9, 'Juhtide võistlus'!A9:F20, 6)</f>
        <v>7</v>
      </c>
      <c r="G9" s="21">
        <f>VLOOKUP(A9,Orienteerumine!A9:H20,8)</f>
        <v>8</v>
      </c>
      <c r="H9" s="21">
        <v>3</v>
      </c>
      <c r="I9" s="21">
        <f>VLOOKUP(A9,Rattakross!A9:H20,8)</f>
        <v>8</v>
      </c>
      <c r="J9" s="21">
        <f>VLOOKUP(A9,Lauatennis!A9:H20,8)</f>
        <v>5</v>
      </c>
      <c r="K9" s="21">
        <f>VLOOKUP(A9,Sõudmine!A9:H20,8)</f>
        <v>7</v>
      </c>
      <c r="L9" s="21">
        <f>VLOOKUP(A9,Male!A9:F20,6)</f>
        <v>8</v>
      </c>
      <c r="M9" s="21">
        <f>VLOOKUP(A9,Jalgpall!A9:F20,6)</f>
        <v>7</v>
      </c>
      <c r="N9" s="21">
        <f>VLOOKUP(A9,Võrkpall!A9:F20,6)</f>
        <v>11</v>
      </c>
      <c r="O9" s="21">
        <v>8</v>
      </c>
      <c r="P9" s="21">
        <f t="shared" si="0"/>
        <v>104</v>
      </c>
      <c r="Q9" s="29">
        <v>4</v>
      </c>
    </row>
    <row r="10" spans="1:17" ht="15.6" x14ac:dyDescent="0.3">
      <c r="A10" s="22" t="s">
        <v>1</v>
      </c>
      <c r="B10" s="21">
        <f>VLOOKUP(A10,Discgolf!A10:H21,8)</f>
        <v>5</v>
      </c>
      <c r="C10" s="21">
        <f>VLOOKUP(A10,'3x3 korvpall'!A10:F21,6)</f>
        <v>7</v>
      </c>
      <c r="D10" s="21">
        <f>VLOOKUP(A10,'Jõuraja läbimine'!A10:H21,8)</f>
        <v>2</v>
      </c>
      <c r="E10" s="21">
        <f>VLOOKUP(A10,Kergejõustik!A10:AB21,28)</f>
        <v>4</v>
      </c>
      <c r="F10" s="21">
        <f>VLOOKUP(A10, 'Juhtide võistlus'!A10:F21, 6)</f>
        <v>5</v>
      </c>
      <c r="G10" s="21">
        <f>VLOOKUP(A10,Orienteerumine!A10:H21,8)</f>
        <v>4</v>
      </c>
      <c r="H10" s="21">
        <v>0</v>
      </c>
      <c r="I10" s="21">
        <f>VLOOKUP(A10,Rattakross!A10:H21,8)</f>
        <v>5</v>
      </c>
      <c r="J10" s="21">
        <f>VLOOKUP(A10,Lauatennis!A10:H21,8)</f>
        <v>4</v>
      </c>
      <c r="K10" s="21">
        <f>VLOOKUP(A10,Sõudmine!A10:H21,8)</f>
        <v>4</v>
      </c>
      <c r="L10" s="21">
        <f>VLOOKUP(A10,Male!A10:F21,6)</f>
        <v>3</v>
      </c>
      <c r="M10" s="21">
        <f>VLOOKUP(A10,Jalgpall!A10:F21,6)</f>
        <v>4</v>
      </c>
      <c r="N10" s="21">
        <f>VLOOKUP(A10,Võrkpall!A10:F21,6)</f>
        <v>5</v>
      </c>
      <c r="O10" s="21">
        <v>5</v>
      </c>
      <c r="P10" s="21">
        <f t="shared" si="0"/>
        <v>57</v>
      </c>
      <c r="Q10" s="30">
        <v>7</v>
      </c>
    </row>
    <row r="11" spans="1:17" ht="15.6" x14ac:dyDescent="0.3">
      <c r="A11" s="26" t="s">
        <v>2</v>
      </c>
      <c r="B11" s="21">
        <f>VLOOKUP(A11,Discgolf!A11:H22,8)</f>
        <v>12</v>
      </c>
      <c r="C11" s="21">
        <f>VLOOKUP(A11,'3x3 korvpall'!A11:F22,6)</f>
        <v>12</v>
      </c>
      <c r="D11" s="21">
        <f>VLOOKUP(A11,'Jõuraja läbimine'!A11:H22,8)</f>
        <v>8</v>
      </c>
      <c r="E11" s="21">
        <f>VLOOKUP(A11,Kergejõustik!A11:AB22,28)</f>
        <v>8</v>
      </c>
      <c r="F11" s="21">
        <f>VLOOKUP(A11, 'Juhtide võistlus'!A11:F22, 6)</f>
        <v>8</v>
      </c>
      <c r="G11" s="21">
        <f>VLOOKUP(A11,Orienteerumine!A11:H22,8)</f>
        <v>10</v>
      </c>
      <c r="H11" s="21">
        <v>8</v>
      </c>
      <c r="I11" s="21">
        <f>VLOOKUP(A11,Rattakross!A11:H22,8)</f>
        <v>7</v>
      </c>
      <c r="J11" s="21">
        <f>VLOOKUP(A11,Lauatennis!A11:H22,8)</f>
        <v>8</v>
      </c>
      <c r="K11" s="21">
        <f>VLOOKUP(A11,Sõudmine!A11:H22,8)</f>
        <v>8</v>
      </c>
      <c r="L11" s="21">
        <f>VLOOKUP(A11,Male!A11:F22,6)</f>
        <v>7</v>
      </c>
      <c r="M11" s="21">
        <f>VLOOKUP(A11,Jalgpall!A11:F22,6)</f>
        <v>12</v>
      </c>
      <c r="N11" s="21">
        <f>VLOOKUP(A11,Võrkpall!A11:F22,6)</f>
        <v>11</v>
      </c>
      <c r="O11" s="21">
        <v>12</v>
      </c>
      <c r="P11" s="21">
        <f t="shared" si="0"/>
        <v>131</v>
      </c>
      <c r="Q11" s="30">
        <v>1</v>
      </c>
    </row>
    <row r="12" spans="1:17" ht="15.6" x14ac:dyDescent="0.3">
      <c r="A12" s="22" t="s">
        <v>11</v>
      </c>
      <c r="B12" s="21">
        <f>VLOOKUP(A12,Discgolf!A12:H23,8)</f>
        <v>0</v>
      </c>
      <c r="C12" s="21">
        <f>VLOOKUP(A12,'3x3 korvpall'!A12:F23,6)</f>
        <v>2</v>
      </c>
      <c r="D12" s="21">
        <f>VLOOKUP(A12,'Jõuraja läbimine'!A12:H23,8)</f>
        <v>5</v>
      </c>
      <c r="E12" s="21">
        <f>VLOOKUP(A12,Kergejõustik!A12:AB23,28)</f>
        <v>1</v>
      </c>
      <c r="F12" s="21">
        <f>VLOOKUP(A12, 'Juhtide võistlus'!A12:F23, 6)</f>
        <v>0</v>
      </c>
      <c r="G12" s="21">
        <f>VLOOKUP(A12,Orienteerumine!A12:H23,8)</f>
        <v>0</v>
      </c>
      <c r="H12" s="21">
        <v>5</v>
      </c>
      <c r="I12" s="21">
        <f>VLOOKUP(A12,Rattakross!A12:H23,8)</f>
        <v>0</v>
      </c>
      <c r="J12" s="21">
        <f>VLOOKUP(A12,Lauatennis!A12:H23,8)</f>
        <v>0</v>
      </c>
      <c r="K12" s="21">
        <f>VLOOKUP(A12,Sõudmine!A12:H23,8)</f>
        <v>0</v>
      </c>
      <c r="L12" s="21">
        <f>VLOOKUP(A12,Male!A12:F23,6)</f>
        <v>0</v>
      </c>
      <c r="M12" s="21">
        <f>VLOOKUP(A12,Jalgpall!A12:F23,6)</f>
        <v>0</v>
      </c>
      <c r="N12" s="21">
        <f>VLOOKUP(A12,Võrkpall!A12:F23,6)</f>
        <v>0</v>
      </c>
      <c r="O12" s="21">
        <v>2</v>
      </c>
      <c r="P12" s="21">
        <f t="shared" si="0"/>
        <v>15</v>
      </c>
      <c r="Q12" s="30">
        <v>10</v>
      </c>
    </row>
    <row r="13" spans="1:17" ht="15.6" x14ac:dyDescent="0.3">
      <c r="A13" s="22" t="s">
        <v>6</v>
      </c>
      <c r="B13" s="21">
        <f>VLOOKUP(A13,Discgolf!A13:H24,8)</f>
        <v>3</v>
      </c>
      <c r="C13" s="21">
        <f>VLOOKUP(A13,'3x3 korvpall'!A13:F24,6)</f>
        <v>4</v>
      </c>
      <c r="D13" s="21">
        <f>VLOOKUP(A13,'Jõuraja läbimine'!A13:H24,8)</f>
        <v>0</v>
      </c>
      <c r="E13" s="21">
        <f>VLOOKUP(A13,Kergejõustik!A13:AB24,28)</f>
        <v>3</v>
      </c>
      <c r="F13" s="21">
        <f>VLOOKUP(A13, 'Juhtide võistlus'!A13:F24, 6)</f>
        <v>0</v>
      </c>
      <c r="G13" s="21">
        <f>VLOOKUP(A13,Orienteerumine!A13:H24,8)</f>
        <v>3</v>
      </c>
      <c r="H13" s="21">
        <v>4</v>
      </c>
      <c r="I13" s="21">
        <f>VLOOKUP(A13,Rattakross!A13:H24,8)</f>
        <v>3.5</v>
      </c>
      <c r="J13" s="21">
        <f>VLOOKUP(A13,Lauatennis!A13:H24,8)</f>
        <v>2</v>
      </c>
      <c r="K13" s="21">
        <f>VLOOKUP(A13,Sõudmine!A13:H24,8)</f>
        <v>2.5</v>
      </c>
      <c r="L13" s="21">
        <f>VLOOKUP(A13,Male!A13:F24,6)</f>
        <v>4</v>
      </c>
      <c r="M13" s="21">
        <f>VLOOKUP(A13,Jalgpall!A13:F24,6)</f>
        <v>6</v>
      </c>
      <c r="N13" s="21">
        <f>VLOOKUP(A13,Võrkpall!A13:F24,6)</f>
        <v>6</v>
      </c>
      <c r="O13" s="21">
        <v>0</v>
      </c>
      <c r="P13" s="21">
        <f t="shared" si="0"/>
        <v>41</v>
      </c>
      <c r="Q13" s="30">
        <v>8</v>
      </c>
    </row>
    <row r="14" spans="1:17" ht="15.6" x14ac:dyDescent="0.3">
      <c r="A14" s="22" t="s">
        <v>65</v>
      </c>
      <c r="B14" s="21">
        <f>VLOOKUP(A14,Discgolf!A14:H25,8)</f>
        <v>6</v>
      </c>
      <c r="C14" s="21">
        <f>VLOOKUP(A14,'3x3 korvpall'!A14:F25,6)</f>
        <v>3</v>
      </c>
      <c r="D14" s="21">
        <f>VLOOKUP(A14,'Jõuraja läbimine'!A14:H25,8)</f>
        <v>3</v>
      </c>
      <c r="E14" s="21">
        <f>VLOOKUP(A14,Kergejõustik!A14:AB25,28)</f>
        <v>5</v>
      </c>
      <c r="F14" s="21">
        <f>VLOOKUP(A14, 'Juhtide võistlus'!A14:F25, 6)</f>
        <v>10</v>
      </c>
      <c r="G14" s="21">
        <f>VLOOKUP(A14,Orienteerumine!A14:H25,8)</f>
        <v>7</v>
      </c>
      <c r="H14" s="21">
        <v>6</v>
      </c>
      <c r="I14" s="21">
        <f>VLOOKUP(A14,Rattakross!A14:H25,8)</f>
        <v>6</v>
      </c>
      <c r="J14" s="21">
        <f>VLOOKUP(A14,Lauatennis!A14:H25,8)</f>
        <v>10</v>
      </c>
      <c r="K14" s="21">
        <f>VLOOKUP(A14,Sõudmine!A14:H25,8)</f>
        <v>5</v>
      </c>
      <c r="L14" s="21">
        <f>VLOOKUP(A14,Male!A14:F25,6)</f>
        <v>10</v>
      </c>
      <c r="M14" s="21">
        <f>VLOOKUP(A14,Jalgpall!A14:F25,6)</f>
        <v>5</v>
      </c>
      <c r="N14" s="21">
        <f>VLOOKUP(A14,Võrkpall!A14:F25,6)</f>
        <v>3</v>
      </c>
      <c r="O14" s="21">
        <v>4</v>
      </c>
      <c r="P14" s="21">
        <f t="shared" si="0"/>
        <v>83</v>
      </c>
      <c r="Q14" s="30">
        <v>6</v>
      </c>
    </row>
    <row r="15" spans="1:17" ht="15.6" x14ac:dyDescent="0.3">
      <c r="A15" s="22" t="s">
        <v>8</v>
      </c>
      <c r="B15" s="21">
        <f>VLOOKUP(A15,Discgolf!A15:H26,8)</f>
        <v>1</v>
      </c>
      <c r="C15" s="21">
        <f>VLOOKUP(A15,'3x3 korvpall'!A15:F26,6)</f>
        <v>0</v>
      </c>
      <c r="D15" s="21">
        <f>VLOOKUP(A15,'Jõuraja läbimine'!A15:H26,8)</f>
        <v>0</v>
      </c>
      <c r="E15" s="21">
        <f>VLOOKUP(A15,Kergejõustik!A15:AB26,28)</f>
        <v>2</v>
      </c>
      <c r="F15" s="21">
        <f>VLOOKUP(A15, 'Juhtide võistlus'!A15:F26, 6)</f>
        <v>6</v>
      </c>
      <c r="G15" s="21">
        <f>VLOOKUP(A15,Orienteerumine!A15:H26,8)</f>
        <v>5</v>
      </c>
      <c r="H15" s="21">
        <v>0</v>
      </c>
      <c r="I15" s="21">
        <f>VLOOKUP(A15,Rattakross!A15:H26,8)</f>
        <v>3.5</v>
      </c>
      <c r="J15" s="21">
        <f>VLOOKUP(A15,Lauatennis!A15:H26,8)</f>
        <v>1</v>
      </c>
      <c r="K15" s="21">
        <f>VLOOKUP(A15,Sõudmine!A15:H26,8)</f>
        <v>1</v>
      </c>
      <c r="L15" s="21">
        <f>VLOOKUP(A15,Male!A15:F26,6)</f>
        <v>0</v>
      </c>
      <c r="M15" s="21">
        <f>VLOOKUP(A15,Jalgpall!A15:F26,6)</f>
        <v>0</v>
      </c>
      <c r="N15" s="21">
        <f>VLOOKUP(A15,Võrkpall!A15:F26,6)</f>
        <v>2</v>
      </c>
      <c r="O15" s="21">
        <v>3</v>
      </c>
      <c r="P15" s="21">
        <f t="shared" si="0"/>
        <v>24.5</v>
      </c>
      <c r="Q15" s="30">
        <v>9</v>
      </c>
    </row>
    <row r="16" spans="1:17" ht="15.6" x14ac:dyDescent="0.3">
      <c r="A16" s="22" t="s">
        <v>9</v>
      </c>
      <c r="B16" s="21">
        <f>VLOOKUP(A16,Discgolf!A16:H27,8)</f>
        <v>4</v>
      </c>
      <c r="C16" s="21">
        <f>VLOOKUP(A16,'3x3 korvpall'!A16:F27,6)</f>
        <v>6</v>
      </c>
      <c r="D16" s="21">
        <f>VLOOKUP(A16,'Jõuraja läbimine'!A16:H27,8)</f>
        <v>6</v>
      </c>
      <c r="E16" s="21">
        <f>VLOOKUP(A16,Kergejõustik!A16:AB27,28)</f>
        <v>6</v>
      </c>
      <c r="F16" s="21">
        <f>VLOOKUP(A16, 'Juhtide võistlus'!A16:F27, 6)</f>
        <v>12</v>
      </c>
      <c r="G16" s="21">
        <f>VLOOKUP(A16,Orienteerumine!A16:H27,8)</f>
        <v>2</v>
      </c>
      <c r="H16" s="21">
        <v>7</v>
      </c>
      <c r="I16" s="21">
        <f>VLOOKUP(A16,Rattakross!A16:H27,8)</f>
        <v>2</v>
      </c>
      <c r="J16" s="21">
        <f>VLOOKUP(A16,Lauatennis!A16:H27,8)</f>
        <v>7</v>
      </c>
      <c r="K16" s="21">
        <f>VLOOKUP(A16,Sõudmine!A16:H27,8)</f>
        <v>6</v>
      </c>
      <c r="L16" s="21">
        <f>VLOOKUP(A16,Male!A16:F27,6)</f>
        <v>5</v>
      </c>
      <c r="M16" s="21">
        <f>VLOOKUP(A16,Jalgpall!A16:F27,6)</f>
        <v>8</v>
      </c>
      <c r="N16" s="21">
        <f>VLOOKUP(A16,Võrkpall!A16:F27,6)</f>
        <v>4</v>
      </c>
      <c r="O16" s="21">
        <v>10</v>
      </c>
      <c r="P16" s="21">
        <f t="shared" si="0"/>
        <v>85</v>
      </c>
      <c r="Q16" s="30">
        <v>5</v>
      </c>
    </row>
    <row r="17" spans="1:17" ht="15.6" x14ac:dyDescent="0.3">
      <c r="A17" s="22" t="s">
        <v>7</v>
      </c>
      <c r="B17" s="21">
        <f>VLOOKUP(A17,Discgolf!A17:H28,8)</f>
        <v>2</v>
      </c>
      <c r="C17" s="21">
        <f>VLOOKUP(A17,'3x3 korvpall'!A17:F28,6)</f>
        <v>0</v>
      </c>
      <c r="D17" s="21">
        <f>VLOOKUP(A17,'Jõuraja läbimine'!A17:H28,8)</f>
        <v>4</v>
      </c>
      <c r="E17" s="21">
        <f>VLOOKUP(A17,Kergejõustik!A17:AB28,28)</f>
        <v>1</v>
      </c>
      <c r="F17" s="21">
        <f>VLOOKUP(A17, 'Juhtide võistlus'!A17:F28, 6)</f>
        <v>0</v>
      </c>
      <c r="G17" s="21">
        <f>VLOOKUP(A17,Orienteerumine!A17:H28,8)</f>
        <v>0</v>
      </c>
      <c r="H17" s="21">
        <v>2</v>
      </c>
      <c r="I17" s="21">
        <f>VLOOKUP(A17,Rattakross!A17:H28,8)</f>
        <v>0</v>
      </c>
      <c r="J17" s="21">
        <f>VLOOKUP(A17,Lauatennis!A17:H28,8)</f>
        <v>1</v>
      </c>
      <c r="K17" s="21">
        <f>VLOOKUP(A17,Sõudmine!A17:H28,8)</f>
        <v>2.5</v>
      </c>
      <c r="L17" s="21">
        <f>VLOOKUP(A17,Male!A17:F28,6)</f>
        <v>0</v>
      </c>
      <c r="M17" s="21">
        <f>VLOOKUP(A17,Jalgpall!A17:F28,6)</f>
        <v>0</v>
      </c>
      <c r="N17" s="21">
        <f>VLOOKUP(A17,Võrkpall!A17:F28,6)</f>
        <v>0</v>
      </c>
      <c r="O17" s="21">
        <v>0</v>
      </c>
      <c r="P17" s="21">
        <f t="shared" si="0"/>
        <v>12.5</v>
      </c>
      <c r="Q17" s="30">
        <v>11</v>
      </c>
    </row>
    <row r="18" spans="1:17" ht="15.6" x14ac:dyDescent="0.3">
      <c r="A18" s="26" t="s">
        <v>5</v>
      </c>
      <c r="B18" s="21">
        <f>VLOOKUP(A18,Discgolf!A18:H29,8)</f>
        <v>10</v>
      </c>
      <c r="C18" s="21">
        <f>VLOOKUP(A18,'3x3 korvpall'!A18:F30,6)</f>
        <v>10</v>
      </c>
      <c r="D18" s="21">
        <f>VLOOKUP(A18,'Jõuraja läbimine'!A18:H30,8)</f>
        <v>12</v>
      </c>
      <c r="E18" s="21">
        <f>VLOOKUP(A18,Kergejõustik!A18:AB30,28)</f>
        <v>12</v>
      </c>
      <c r="F18" s="21">
        <f>VLOOKUP(A18, 'Juhtide võistlus'!A18:F30, 6)</f>
        <v>2</v>
      </c>
      <c r="G18" s="21">
        <f>VLOOKUP(A18,Orienteerumine!A18:H29,8)</f>
        <v>6</v>
      </c>
      <c r="H18" s="21">
        <v>12</v>
      </c>
      <c r="I18" s="21">
        <f>VLOOKUP(A18,Rattakross!A18:H29,8)</f>
        <v>12</v>
      </c>
      <c r="J18" s="21">
        <f>VLOOKUP(A18,Lauatennis!A18:H29,8)</f>
        <v>12</v>
      </c>
      <c r="K18" s="21">
        <f>VLOOKUP(A18,Sõudmine!A18:H29,8)</f>
        <v>12</v>
      </c>
      <c r="L18" s="21">
        <f>VLOOKUP(A18,Male!A18:F29,6)</f>
        <v>6</v>
      </c>
      <c r="M18" s="21">
        <f>VLOOKUP(A18,Jalgpall!A18:F29,6)</f>
        <v>10</v>
      </c>
      <c r="N18" s="21">
        <f>VLOOKUP(A18,Võrkpall!A18:F29,6)</f>
        <v>7</v>
      </c>
      <c r="O18" s="21">
        <v>6</v>
      </c>
      <c r="P18" s="21">
        <f t="shared" si="0"/>
        <v>129</v>
      </c>
      <c r="Q18" s="30">
        <v>2</v>
      </c>
    </row>
  </sheetData>
  <sortState ref="A5:P16">
    <sortCondition ref="A5"/>
  </sortState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opLeftCell="A2" workbookViewId="0">
      <selection activeCell="G18" sqref="G18"/>
    </sheetView>
  </sheetViews>
  <sheetFormatPr defaultRowHeight="14.4" x14ac:dyDescent="0.3"/>
  <cols>
    <col min="1" max="1" width="20.109375" customWidth="1"/>
    <col min="2" max="2" width="13.6640625" customWidth="1"/>
    <col min="3" max="3" width="14" customWidth="1"/>
    <col min="4" max="4" width="12.88671875" customWidth="1"/>
    <col min="5" max="5" width="14.5546875" customWidth="1"/>
    <col min="6" max="6" width="13.5546875" customWidth="1"/>
    <col min="8" max="8" width="20.88671875" customWidth="1"/>
  </cols>
  <sheetData>
    <row r="2" spans="1:9" ht="21" x14ac:dyDescent="0.4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pans="1:9" ht="18" x14ac:dyDescent="0.35">
      <c r="A3" s="18" t="s">
        <v>54</v>
      </c>
      <c r="B3" s="18"/>
      <c r="C3" s="18"/>
      <c r="D3" s="18"/>
      <c r="E3" s="18"/>
      <c r="F3" s="18"/>
      <c r="G3" s="18"/>
      <c r="H3" s="18"/>
      <c r="I3" s="18"/>
    </row>
    <row r="4" spans="1:9" ht="18" x14ac:dyDescent="0.35">
      <c r="A4" s="18" t="s">
        <v>51</v>
      </c>
      <c r="B4" s="18"/>
      <c r="C4" s="18"/>
      <c r="D4" s="18"/>
      <c r="E4" s="18"/>
      <c r="F4" s="18"/>
      <c r="G4" s="18"/>
      <c r="H4" s="18"/>
      <c r="I4" s="18"/>
    </row>
    <row r="5" spans="1:9" ht="18.600000000000001" thickBot="1" x14ac:dyDescent="0.4">
      <c r="A5" s="2"/>
      <c r="B5" s="2"/>
      <c r="C5" s="2"/>
      <c r="D5" s="2"/>
      <c r="E5" s="2"/>
      <c r="F5" s="2"/>
      <c r="G5" s="2"/>
      <c r="H5" s="2"/>
      <c r="I5" s="2"/>
    </row>
    <row r="6" spans="1:9" ht="36.6" thickBot="1" x14ac:dyDescent="0.4">
      <c r="A6" s="4" t="s">
        <v>12</v>
      </c>
      <c r="B6" s="6" t="s">
        <v>13</v>
      </c>
      <c r="C6" s="6" t="s">
        <v>14</v>
      </c>
      <c r="D6" s="6" t="s">
        <v>15</v>
      </c>
      <c r="E6" s="6" t="s">
        <v>16</v>
      </c>
      <c r="F6" s="7" t="s">
        <v>17</v>
      </c>
      <c r="G6" s="6" t="s">
        <v>18</v>
      </c>
      <c r="H6" s="8" t="s">
        <v>19</v>
      </c>
    </row>
    <row r="7" spans="1:9" ht="18" x14ac:dyDescent="0.35">
      <c r="A7" s="3" t="s">
        <v>10</v>
      </c>
      <c r="B7" s="9"/>
      <c r="C7" s="9"/>
      <c r="D7" s="9"/>
      <c r="E7" s="9"/>
      <c r="F7" s="9">
        <f t="shared" ref="F7:F18" si="0">SUM(B7:E7)</f>
        <v>0</v>
      </c>
      <c r="G7" s="9"/>
      <c r="H7" s="10"/>
    </row>
    <row r="8" spans="1:9" ht="18" x14ac:dyDescent="0.35">
      <c r="A8" s="1" t="s">
        <v>3</v>
      </c>
      <c r="B8" s="11">
        <v>6</v>
      </c>
      <c r="C8" s="11">
        <v>10</v>
      </c>
      <c r="D8" s="11">
        <v>7</v>
      </c>
      <c r="E8" s="11">
        <v>12</v>
      </c>
      <c r="F8" s="9">
        <f t="shared" si="0"/>
        <v>35</v>
      </c>
      <c r="G8" s="11">
        <v>2</v>
      </c>
      <c r="H8" s="12">
        <v>10</v>
      </c>
    </row>
    <row r="9" spans="1:9" ht="18" x14ac:dyDescent="0.35">
      <c r="A9" s="1" t="s">
        <v>4</v>
      </c>
      <c r="B9" s="11">
        <v>8</v>
      </c>
      <c r="C9" s="11">
        <v>6</v>
      </c>
      <c r="D9" s="11">
        <v>8</v>
      </c>
      <c r="E9" s="11">
        <v>6</v>
      </c>
      <c r="F9" s="9">
        <f t="shared" si="0"/>
        <v>28</v>
      </c>
      <c r="G9" s="11">
        <v>4</v>
      </c>
      <c r="H9" s="12">
        <v>7</v>
      </c>
    </row>
    <row r="10" spans="1:9" ht="18" x14ac:dyDescent="0.35">
      <c r="A10" s="1" t="s">
        <v>1</v>
      </c>
      <c r="B10" s="11">
        <v>4</v>
      </c>
      <c r="C10" s="11">
        <v>3</v>
      </c>
      <c r="D10" s="11"/>
      <c r="E10" s="11">
        <v>8</v>
      </c>
      <c r="F10" s="9">
        <f t="shared" si="0"/>
        <v>15</v>
      </c>
      <c r="G10" s="11">
        <v>7</v>
      </c>
      <c r="H10" s="12">
        <v>4</v>
      </c>
    </row>
    <row r="11" spans="1:9" ht="18" x14ac:dyDescent="0.35">
      <c r="A11" s="1" t="s">
        <v>2</v>
      </c>
      <c r="B11" s="11">
        <v>10</v>
      </c>
      <c r="C11" s="11">
        <v>8</v>
      </c>
      <c r="D11" s="11">
        <v>12</v>
      </c>
      <c r="E11" s="11"/>
      <c r="F11" s="9">
        <f t="shared" si="0"/>
        <v>30</v>
      </c>
      <c r="G11" s="11">
        <v>3</v>
      </c>
      <c r="H11" s="12">
        <v>8</v>
      </c>
    </row>
    <row r="12" spans="1:9" ht="18" x14ac:dyDescent="0.35">
      <c r="A12" s="1" t="s">
        <v>11</v>
      </c>
      <c r="B12" s="11"/>
      <c r="C12" s="11"/>
      <c r="D12" s="11"/>
      <c r="E12" s="11"/>
      <c r="F12" s="9">
        <f t="shared" si="0"/>
        <v>0</v>
      </c>
      <c r="G12" s="11"/>
      <c r="H12" s="12"/>
    </row>
    <row r="13" spans="1:9" ht="18" x14ac:dyDescent="0.35">
      <c r="A13" s="1" t="s">
        <v>6</v>
      </c>
      <c r="B13" s="11"/>
      <c r="C13" s="11"/>
      <c r="D13" s="11"/>
      <c r="E13" s="11">
        <v>7</v>
      </c>
      <c r="F13" s="9">
        <f t="shared" si="0"/>
        <v>7</v>
      </c>
      <c r="G13" s="11">
        <v>8</v>
      </c>
      <c r="H13" s="12">
        <v>2.5</v>
      </c>
    </row>
    <row r="14" spans="1:9" ht="18" x14ac:dyDescent="0.35">
      <c r="A14" s="1" t="s">
        <v>65</v>
      </c>
      <c r="B14" s="11">
        <v>7</v>
      </c>
      <c r="C14" s="11">
        <v>4</v>
      </c>
      <c r="D14" s="11">
        <v>6</v>
      </c>
      <c r="E14" s="11"/>
      <c r="F14" s="9">
        <f t="shared" si="0"/>
        <v>17</v>
      </c>
      <c r="G14" s="11">
        <v>6</v>
      </c>
      <c r="H14" s="12">
        <v>5</v>
      </c>
    </row>
    <row r="15" spans="1:9" ht="18" x14ac:dyDescent="0.35">
      <c r="A15" s="1" t="s">
        <v>8</v>
      </c>
      <c r="B15" s="11"/>
      <c r="C15" s="11"/>
      <c r="D15" s="11"/>
      <c r="E15" s="11">
        <v>4</v>
      </c>
      <c r="F15" s="9">
        <f t="shared" si="0"/>
        <v>4</v>
      </c>
      <c r="G15" s="11">
        <v>10</v>
      </c>
      <c r="H15" s="12">
        <v>1</v>
      </c>
    </row>
    <row r="16" spans="1:9" ht="18" x14ac:dyDescent="0.35">
      <c r="A16" s="1" t="s">
        <v>9</v>
      </c>
      <c r="B16" s="11">
        <v>5</v>
      </c>
      <c r="C16" s="11">
        <v>5</v>
      </c>
      <c r="D16" s="11">
        <v>5</v>
      </c>
      <c r="E16" s="11">
        <v>5</v>
      </c>
      <c r="F16" s="9">
        <f t="shared" si="0"/>
        <v>20</v>
      </c>
      <c r="G16" s="11">
        <v>5</v>
      </c>
      <c r="H16" s="12">
        <v>6</v>
      </c>
    </row>
    <row r="17" spans="1:8" ht="18" x14ac:dyDescent="0.35">
      <c r="A17" s="1" t="s">
        <v>7</v>
      </c>
      <c r="B17" s="11"/>
      <c r="C17" s="11">
        <v>7</v>
      </c>
      <c r="D17" s="11"/>
      <c r="E17" s="11"/>
      <c r="F17" s="9">
        <f t="shared" si="0"/>
        <v>7</v>
      </c>
      <c r="G17" s="11">
        <v>8</v>
      </c>
      <c r="H17" s="12">
        <v>2.5</v>
      </c>
    </row>
    <row r="18" spans="1:8" ht="18.600000000000001" thickBot="1" x14ac:dyDescent="0.4">
      <c r="A18" s="5" t="s">
        <v>5</v>
      </c>
      <c r="B18" s="13">
        <v>12</v>
      </c>
      <c r="C18" s="13">
        <v>12</v>
      </c>
      <c r="D18" s="13">
        <v>10</v>
      </c>
      <c r="E18" s="13">
        <v>10</v>
      </c>
      <c r="F18" s="15">
        <f t="shared" si="0"/>
        <v>44</v>
      </c>
      <c r="G18" s="13">
        <v>1</v>
      </c>
      <c r="H18" s="14">
        <v>12</v>
      </c>
    </row>
  </sheetData>
  <sortState ref="A7:H18">
    <sortCondition ref="A7"/>
  </sortState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workbookViewId="0">
      <selection activeCell="F17" sqref="F17"/>
    </sheetView>
  </sheetViews>
  <sheetFormatPr defaultRowHeight="14.4" x14ac:dyDescent="0.3"/>
  <cols>
    <col min="1" max="1" width="20.109375" customWidth="1"/>
    <col min="2" max="2" width="13.6640625" customWidth="1"/>
    <col min="3" max="3" width="12.88671875" customWidth="1"/>
    <col min="4" max="4" width="13.5546875" customWidth="1"/>
    <col min="6" max="6" width="20.88671875" customWidth="1"/>
  </cols>
  <sheetData>
    <row r="2" spans="1:7" ht="21" x14ac:dyDescent="0.4">
      <c r="A2" s="19" t="s">
        <v>0</v>
      </c>
      <c r="B2" s="19"/>
      <c r="C2" s="19"/>
      <c r="D2" s="19"/>
      <c r="E2" s="19"/>
      <c r="F2" s="19"/>
      <c r="G2" s="19"/>
    </row>
    <row r="3" spans="1:7" ht="18" x14ac:dyDescent="0.35">
      <c r="A3" s="18" t="s">
        <v>54</v>
      </c>
      <c r="B3" s="18"/>
      <c r="C3" s="18"/>
      <c r="D3" s="18"/>
      <c r="E3" s="18"/>
      <c r="F3" s="18"/>
      <c r="G3" s="18"/>
    </row>
    <row r="4" spans="1:7" ht="18" x14ac:dyDescent="0.35">
      <c r="A4" s="18" t="s">
        <v>64</v>
      </c>
      <c r="B4" s="18"/>
      <c r="C4" s="18"/>
      <c r="D4" s="18"/>
      <c r="E4" s="18"/>
      <c r="F4" s="18"/>
      <c r="G4" s="18"/>
    </row>
    <row r="5" spans="1:7" ht="18.600000000000001" thickBot="1" x14ac:dyDescent="0.4">
      <c r="A5" s="2"/>
      <c r="B5" s="2"/>
      <c r="C5" s="2"/>
      <c r="D5" s="2"/>
      <c r="E5" s="2"/>
      <c r="F5" s="2"/>
      <c r="G5" s="2"/>
    </row>
    <row r="6" spans="1:7" ht="36.6" thickBot="1" x14ac:dyDescent="0.4">
      <c r="A6" s="4" t="s">
        <v>12</v>
      </c>
      <c r="B6" s="7" t="s">
        <v>48</v>
      </c>
      <c r="C6" s="7" t="s">
        <v>49</v>
      </c>
      <c r="D6" s="7" t="s">
        <v>17</v>
      </c>
      <c r="E6" s="6" t="s">
        <v>18</v>
      </c>
      <c r="F6" s="8" t="s">
        <v>19</v>
      </c>
    </row>
    <row r="7" spans="1:7" ht="18" x14ac:dyDescent="0.35">
      <c r="A7" s="3" t="s">
        <v>10</v>
      </c>
      <c r="B7" s="9"/>
      <c r="C7" s="9"/>
      <c r="D7" s="9">
        <f t="shared" ref="D7:D18" si="0">SUM(B7:C7)</f>
        <v>0</v>
      </c>
      <c r="E7" s="9"/>
      <c r="F7" s="10">
        <v>0</v>
      </c>
    </row>
    <row r="8" spans="1:7" ht="18" x14ac:dyDescent="0.35">
      <c r="A8" s="1" t="s">
        <v>3</v>
      </c>
      <c r="B8" s="11">
        <v>25</v>
      </c>
      <c r="C8" s="11">
        <v>13</v>
      </c>
      <c r="D8" s="9">
        <f t="shared" si="0"/>
        <v>38</v>
      </c>
      <c r="E8" s="11">
        <v>1</v>
      </c>
      <c r="F8" s="12">
        <v>12</v>
      </c>
    </row>
    <row r="9" spans="1:7" ht="18" x14ac:dyDescent="0.35">
      <c r="A9" s="1" t="s">
        <v>4</v>
      </c>
      <c r="B9" s="11">
        <v>17</v>
      </c>
      <c r="C9" s="11">
        <v>15</v>
      </c>
      <c r="D9" s="9">
        <f t="shared" si="0"/>
        <v>32</v>
      </c>
      <c r="E9" s="11">
        <v>3</v>
      </c>
      <c r="F9" s="12">
        <v>8</v>
      </c>
    </row>
    <row r="10" spans="1:7" ht="18" x14ac:dyDescent="0.35">
      <c r="A10" s="1" t="s">
        <v>1</v>
      </c>
      <c r="B10" s="11">
        <v>7</v>
      </c>
      <c r="C10" s="11"/>
      <c r="D10" s="9">
        <f t="shared" si="0"/>
        <v>7</v>
      </c>
      <c r="E10" s="11">
        <v>8</v>
      </c>
      <c r="F10" s="12">
        <v>3</v>
      </c>
    </row>
    <row r="11" spans="1:7" ht="18" x14ac:dyDescent="0.35">
      <c r="A11" s="1" t="s">
        <v>2</v>
      </c>
      <c r="B11" s="11">
        <v>18</v>
      </c>
      <c r="C11" s="11">
        <v>12</v>
      </c>
      <c r="D11" s="9">
        <f t="shared" si="0"/>
        <v>30</v>
      </c>
      <c r="E11" s="11">
        <v>4</v>
      </c>
      <c r="F11" s="12">
        <v>7</v>
      </c>
    </row>
    <row r="12" spans="1:7" ht="18" x14ac:dyDescent="0.35">
      <c r="A12" s="1" t="s">
        <v>11</v>
      </c>
      <c r="B12" s="11"/>
      <c r="C12" s="11"/>
      <c r="D12" s="9">
        <f t="shared" si="0"/>
        <v>0</v>
      </c>
      <c r="E12" s="11"/>
      <c r="F12" s="12">
        <v>0</v>
      </c>
    </row>
    <row r="13" spans="1:7" ht="18" x14ac:dyDescent="0.35">
      <c r="A13" s="1" t="s">
        <v>6</v>
      </c>
      <c r="B13" s="11">
        <v>11</v>
      </c>
      <c r="C13" s="11"/>
      <c r="D13" s="9">
        <f t="shared" si="0"/>
        <v>11</v>
      </c>
      <c r="E13" s="11">
        <v>7</v>
      </c>
      <c r="F13" s="12">
        <v>4</v>
      </c>
    </row>
    <row r="14" spans="1:7" ht="18" x14ac:dyDescent="0.35">
      <c r="A14" s="1" t="s">
        <v>65</v>
      </c>
      <c r="B14" s="11">
        <v>20</v>
      </c>
      <c r="C14" s="11">
        <v>14</v>
      </c>
      <c r="D14" s="9">
        <f t="shared" si="0"/>
        <v>34</v>
      </c>
      <c r="E14" s="11">
        <v>2</v>
      </c>
      <c r="F14" s="12">
        <v>10</v>
      </c>
    </row>
    <row r="15" spans="1:7" ht="18" x14ac:dyDescent="0.35">
      <c r="A15" s="1" t="s">
        <v>8</v>
      </c>
      <c r="B15" s="11"/>
      <c r="C15" s="11"/>
      <c r="D15" s="9">
        <f t="shared" si="0"/>
        <v>0</v>
      </c>
      <c r="E15" s="11"/>
      <c r="F15" s="12">
        <v>0</v>
      </c>
    </row>
    <row r="16" spans="1:7" ht="18" x14ac:dyDescent="0.35">
      <c r="A16" s="1" t="s">
        <v>9</v>
      </c>
      <c r="B16" s="11">
        <v>10</v>
      </c>
      <c r="C16" s="11">
        <v>9</v>
      </c>
      <c r="D16" s="9">
        <f t="shared" si="0"/>
        <v>19</v>
      </c>
      <c r="E16" s="11">
        <v>6</v>
      </c>
      <c r="F16" s="12">
        <v>5</v>
      </c>
    </row>
    <row r="17" spans="1:6" ht="18" x14ac:dyDescent="0.35">
      <c r="A17" s="1" t="s">
        <v>7</v>
      </c>
      <c r="B17" s="11"/>
      <c r="C17" s="11"/>
      <c r="D17" s="9">
        <f t="shared" si="0"/>
        <v>0</v>
      </c>
      <c r="E17" s="11"/>
      <c r="F17" s="12">
        <v>0</v>
      </c>
    </row>
    <row r="18" spans="1:6" ht="18.600000000000001" thickBot="1" x14ac:dyDescent="0.4">
      <c r="A18" s="5" t="s">
        <v>5</v>
      </c>
      <c r="B18" s="13">
        <v>16</v>
      </c>
      <c r="C18" s="13">
        <v>8</v>
      </c>
      <c r="D18" s="15">
        <f t="shared" si="0"/>
        <v>24</v>
      </c>
      <c r="E18" s="13">
        <v>5</v>
      </c>
      <c r="F18" s="14">
        <v>6</v>
      </c>
    </row>
  </sheetData>
  <sortState ref="A7:F18">
    <sortCondition ref="A7"/>
  </sortState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topLeftCell="A2" workbookViewId="0">
      <selection activeCell="D2" sqref="D2"/>
    </sheetView>
  </sheetViews>
  <sheetFormatPr defaultRowHeight="14.4" x14ac:dyDescent="0.3"/>
  <cols>
    <col min="1" max="1" width="20.109375" customWidth="1"/>
    <col min="2" max="2" width="13.6640625" customWidth="1"/>
    <col min="3" max="3" width="12.88671875" customWidth="1"/>
    <col min="4" max="4" width="13.5546875" customWidth="1"/>
    <col min="6" max="6" width="20.88671875" customWidth="1"/>
  </cols>
  <sheetData>
    <row r="2" spans="1:7" ht="21" x14ac:dyDescent="0.4">
      <c r="A2" s="19" t="s">
        <v>0</v>
      </c>
      <c r="B2" s="19"/>
      <c r="C2" s="19"/>
      <c r="D2" s="19"/>
      <c r="E2" s="19"/>
      <c r="F2" s="19"/>
      <c r="G2" s="19"/>
    </row>
    <row r="3" spans="1:7" ht="18" x14ac:dyDescent="0.35">
      <c r="A3" s="18" t="s">
        <v>54</v>
      </c>
      <c r="B3" s="18"/>
      <c r="C3" s="18"/>
      <c r="D3" s="18"/>
      <c r="E3" s="18"/>
      <c r="F3" s="18"/>
      <c r="G3" s="18"/>
    </row>
    <row r="4" spans="1:7" ht="18" x14ac:dyDescent="0.35">
      <c r="A4" s="18" t="s">
        <v>52</v>
      </c>
      <c r="B4" s="18"/>
      <c r="C4" s="18"/>
      <c r="D4" s="18"/>
      <c r="E4" s="18"/>
      <c r="F4" s="18"/>
      <c r="G4" s="18"/>
    </row>
    <row r="5" spans="1:7" ht="18.600000000000001" thickBot="1" x14ac:dyDescent="0.4">
      <c r="A5" s="2"/>
      <c r="B5" s="2"/>
      <c r="C5" s="2"/>
      <c r="D5" s="2"/>
      <c r="E5" s="2"/>
      <c r="F5" s="2"/>
      <c r="G5" s="2"/>
    </row>
    <row r="6" spans="1:7" ht="36.6" thickBot="1" x14ac:dyDescent="0.4">
      <c r="A6" s="4" t="s">
        <v>12</v>
      </c>
      <c r="B6" s="6" t="s">
        <v>13</v>
      </c>
      <c r="C6" s="6" t="s">
        <v>15</v>
      </c>
      <c r="D6" s="7" t="s">
        <v>17</v>
      </c>
      <c r="E6" s="6" t="s">
        <v>18</v>
      </c>
      <c r="F6" s="8" t="s">
        <v>19</v>
      </c>
    </row>
    <row r="7" spans="1:7" ht="18" x14ac:dyDescent="0.35">
      <c r="A7" s="3" t="s">
        <v>10</v>
      </c>
      <c r="B7" s="9"/>
      <c r="C7" s="9"/>
      <c r="D7" s="9">
        <f t="shared" ref="D7:D18" si="0">SUM(B7:C7)</f>
        <v>0</v>
      </c>
      <c r="E7" s="9"/>
      <c r="F7" s="10"/>
    </row>
    <row r="8" spans="1:7" ht="18" x14ac:dyDescent="0.35">
      <c r="A8" s="1" t="s">
        <v>3</v>
      </c>
      <c r="B8" s="11"/>
      <c r="C8" s="11">
        <v>3</v>
      </c>
      <c r="D8" s="9">
        <f t="shared" si="0"/>
        <v>3</v>
      </c>
      <c r="E8" s="11">
        <v>8</v>
      </c>
      <c r="F8" s="12">
        <v>3</v>
      </c>
    </row>
    <row r="9" spans="1:7" ht="18" x14ac:dyDescent="0.35">
      <c r="A9" s="1" t="s">
        <v>4</v>
      </c>
      <c r="B9" s="11"/>
      <c r="C9" s="11">
        <v>8</v>
      </c>
      <c r="D9" s="9">
        <f t="shared" si="0"/>
        <v>8</v>
      </c>
      <c r="E9" s="11">
        <v>4</v>
      </c>
      <c r="F9" s="12">
        <v>7</v>
      </c>
    </row>
    <row r="10" spans="1:7" ht="18" x14ac:dyDescent="0.35">
      <c r="A10" s="1" t="s">
        <v>1</v>
      </c>
      <c r="B10" s="11"/>
      <c r="C10" s="11">
        <v>4</v>
      </c>
      <c r="D10" s="9">
        <f t="shared" si="0"/>
        <v>4</v>
      </c>
      <c r="E10" s="11">
        <v>7</v>
      </c>
      <c r="F10" s="12">
        <v>4</v>
      </c>
    </row>
    <row r="11" spans="1:7" ht="18" x14ac:dyDescent="0.35">
      <c r="A11" s="1" t="s">
        <v>2</v>
      </c>
      <c r="B11" s="11">
        <v>12</v>
      </c>
      <c r="C11" s="11">
        <v>12</v>
      </c>
      <c r="D11" s="9">
        <f t="shared" si="0"/>
        <v>24</v>
      </c>
      <c r="E11" s="11">
        <v>1</v>
      </c>
      <c r="F11" s="12">
        <v>12</v>
      </c>
    </row>
    <row r="12" spans="1:7" ht="18" x14ac:dyDescent="0.35">
      <c r="A12" s="1" t="s">
        <v>11</v>
      </c>
      <c r="B12" s="11"/>
      <c r="C12" s="11"/>
      <c r="D12" s="9">
        <f t="shared" si="0"/>
        <v>0</v>
      </c>
      <c r="E12" s="11"/>
      <c r="F12" s="12"/>
    </row>
    <row r="13" spans="1:7" ht="18" x14ac:dyDescent="0.35">
      <c r="A13" s="1" t="s">
        <v>6</v>
      </c>
      <c r="B13" s="11"/>
      <c r="C13" s="11">
        <v>7</v>
      </c>
      <c r="D13" s="9">
        <f t="shared" si="0"/>
        <v>7</v>
      </c>
      <c r="E13" s="11">
        <v>5</v>
      </c>
      <c r="F13" s="12">
        <v>6</v>
      </c>
    </row>
    <row r="14" spans="1:7" ht="18" x14ac:dyDescent="0.35">
      <c r="A14" s="1" t="s">
        <v>65</v>
      </c>
      <c r="B14" s="11"/>
      <c r="C14" s="11">
        <v>6</v>
      </c>
      <c r="D14" s="9">
        <f t="shared" si="0"/>
        <v>6</v>
      </c>
      <c r="E14" s="11">
        <v>6</v>
      </c>
      <c r="F14" s="12">
        <v>5</v>
      </c>
    </row>
    <row r="15" spans="1:7" ht="18" x14ac:dyDescent="0.35">
      <c r="A15" s="1" t="s">
        <v>8</v>
      </c>
      <c r="B15" s="11"/>
      <c r="C15" s="11"/>
      <c r="D15" s="9">
        <f t="shared" si="0"/>
        <v>0</v>
      </c>
      <c r="E15" s="11"/>
      <c r="F15" s="12"/>
    </row>
    <row r="16" spans="1:7" ht="18" x14ac:dyDescent="0.35">
      <c r="A16" s="1" t="s">
        <v>9</v>
      </c>
      <c r="B16" s="11">
        <v>10</v>
      </c>
      <c r="C16" s="11">
        <v>5</v>
      </c>
      <c r="D16" s="9">
        <f t="shared" si="0"/>
        <v>15</v>
      </c>
      <c r="E16" s="11">
        <v>3</v>
      </c>
      <c r="F16" s="12">
        <v>8</v>
      </c>
    </row>
    <row r="17" spans="1:6" ht="18" x14ac:dyDescent="0.35">
      <c r="A17" s="1" t="s">
        <v>7</v>
      </c>
      <c r="B17" s="11"/>
      <c r="C17" s="11"/>
      <c r="D17" s="9">
        <f t="shared" si="0"/>
        <v>0</v>
      </c>
      <c r="E17" s="11"/>
      <c r="F17" s="12"/>
    </row>
    <row r="18" spans="1:6" ht="18.600000000000001" thickBot="1" x14ac:dyDescent="0.4">
      <c r="A18" s="5" t="s">
        <v>5</v>
      </c>
      <c r="B18" s="13">
        <v>8</v>
      </c>
      <c r="C18" s="13">
        <v>10</v>
      </c>
      <c r="D18" s="15">
        <f t="shared" si="0"/>
        <v>18</v>
      </c>
      <c r="E18" s="13">
        <v>2</v>
      </c>
      <c r="F18" s="14">
        <v>10</v>
      </c>
    </row>
  </sheetData>
  <sortState ref="A7:F18">
    <sortCondition ref="A7"/>
  </sortState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workbookViewId="0">
      <selection activeCell="F15" sqref="F15"/>
    </sheetView>
  </sheetViews>
  <sheetFormatPr defaultRowHeight="14.4" x14ac:dyDescent="0.3"/>
  <cols>
    <col min="1" max="1" width="20.109375" customWidth="1"/>
    <col min="2" max="2" width="13.6640625" customWidth="1"/>
    <col min="3" max="3" width="12.88671875" customWidth="1"/>
    <col min="4" max="4" width="13.5546875" customWidth="1"/>
    <col min="6" max="6" width="20.88671875" customWidth="1"/>
  </cols>
  <sheetData>
    <row r="2" spans="1:7" ht="21" x14ac:dyDescent="0.4">
      <c r="A2" s="19" t="s">
        <v>0</v>
      </c>
      <c r="B2" s="19"/>
      <c r="C2" s="19"/>
      <c r="D2" s="19"/>
      <c r="E2" s="19"/>
      <c r="F2" s="19"/>
      <c r="G2" s="19"/>
    </row>
    <row r="3" spans="1:7" ht="18" x14ac:dyDescent="0.35">
      <c r="A3" s="18" t="s">
        <v>54</v>
      </c>
      <c r="B3" s="18"/>
      <c r="C3" s="18"/>
      <c r="D3" s="18"/>
      <c r="E3" s="18"/>
      <c r="F3" s="18"/>
      <c r="G3" s="18"/>
    </row>
    <row r="4" spans="1:7" ht="18" x14ac:dyDescent="0.35">
      <c r="A4" s="18" t="s">
        <v>53</v>
      </c>
      <c r="B4" s="18"/>
      <c r="C4" s="18"/>
      <c r="D4" s="18"/>
      <c r="E4" s="18"/>
      <c r="F4" s="18"/>
      <c r="G4" s="18"/>
    </row>
    <row r="5" spans="1:7" ht="18.600000000000001" thickBot="1" x14ac:dyDescent="0.4">
      <c r="A5" s="2"/>
      <c r="B5" s="2"/>
      <c r="C5" s="2"/>
      <c r="D5" s="2"/>
      <c r="E5" s="2"/>
      <c r="F5" s="2"/>
      <c r="G5" s="2"/>
    </row>
    <row r="6" spans="1:7" ht="36.6" thickBot="1" x14ac:dyDescent="0.4">
      <c r="A6" s="4" t="s">
        <v>12</v>
      </c>
      <c r="B6" s="6" t="s">
        <v>13</v>
      </c>
      <c r="C6" s="6" t="s">
        <v>15</v>
      </c>
      <c r="D6" s="7" t="s">
        <v>17</v>
      </c>
      <c r="E6" s="6" t="s">
        <v>18</v>
      </c>
      <c r="F6" s="8" t="s">
        <v>19</v>
      </c>
    </row>
    <row r="7" spans="1:7" ht="18" x14ac:dyDescent="0.35">
      <c r="A7" s="3" t="s">
        <v>10</v>
      </c>
      <c r="B7" s="9"/>
      <c r="C7" s="9"/>
      <c r="D7" s="9">
        <f t="shared" ref="D7:D18" si="0">SUM(B7:C7)</f>
        <v>0</v>
      </c>
      <c r="E7" s="9"/>
      <c r="F7" s="10"/>
    </row>
    <row r="8" spans="1:7" ht="18" x14ac:dyDescent="0.35">
      <c r="A8" s="1" t="s">
        <v>3</v>
      </c>
      <c r="B8" s="11">
        <v>10</v>
      </c>
      <c r="C8" s="11">
        <v>4</v>
      </c>
      <c r="D8" s="9">
        <f t="shared" si="0"/>
        <v>14</v>
      </c>
      <c r="E8" s="11">
        <v>3</v>
      </c>
      <c r="F8" s="12">
        <v>8</v>
      </c>
    </row>
    <row r="9" spans="1:7" ht="18" x14ac:dyDescent="0.35">
      <c r="A9" s="1" t="s">
        <v>4</v>
      </c>
      <c r="B9" s="11">
        <v>7</v>
      </c>
      <c r="C9" s="11">
        <v>12</v>
      </c>
      <c r="D9" s="9">
        <f t="shared" si="0"/>
        <v>19</v>
      </c>
      <c r="E9" s="11">
        <v>1</v>
      </c>
      <c r="F9" s="12">
        <v>11</v>
      </c>
    </row>
    <row r="10" spans="1:7" ht="18" x14ac:dyDescent="0.35">
      <c r="A10" s="1" t="s">
        <v>1</v>
      </c>
      <c r="B10" s="11">
        <v>8</v>
      </c>
      <c r="C10" s="11">
        <v>1</v>
      </c>
      <c r="D10" s="9">
        <f t="shared" si="0"/>
        <v>9</v>
      </c>
      <c r="E10" s="11">
        <v>6</v>
      </c>
      <c r="F10" s="12">
        <v>5</v>
      </c>
    </row>
    <row r="11" spans="1:7" ht="18" x14ac:dyDescent="0.35">
      <c r="A11" s="1" t="s">
        <v>2</v>
      </c>
      <c r="B11" s="11">
        <v>12</v>
      </c>
      <c r="C11" s="11">
        <v>7</v>
      </c>
      <c r="D11" s="9">
        <f t="shared" si="0"/>
        <v>19</v>
      </c>
      <c r="E11" s="11">
        <v>1</v>
      </c>
      <c r="F11" s="12">
        <v>11</v>
      </c>
    </row>
    <row r="12" spans="1:7" ht="18" x14ac:dyDescent="0.35">
      <c r="A12" s="1" t="s">
        <v>11</v>
      </c>
      <c r="B12" s="11"/>
      <c r="C12" s="11"/>
      <c r="D12" s="9">
        <f t="shared" si="0"/>
        <v>0</v>
      </c>
      <c r="E12" s="11"/>
      <c r="F12" s="12"/>
    </row>
    <row r="13" spans="1:7" ht="18" x14ac:dyDescent="0.35">
      <c r="A13" s="1" t="s">
        <v>6</v>
      </c>
      <c r="B13" s="11"/>
      <c r="C13" s="11">
        <v>10</v>
      </c>
      <c r="D13" s="9">
        <f t="shared" si="0"/>
        <v>10</v>
      </c>
      <c r="E13" s="11">
        <v>5</v>
      </c>
      <c r="F13" s="12">
        <v>6</v>
      </c>
    </row>
    <row r="14" spans="1:7" ht="18" x14ac:dyDescent="0.35">
      <c r="A14" s="1" t="s">
        <v>65</v>
      </c>
      <c r="B14" s="11"/>
      <c r="C14" s="11">
        <v>2</v>
      </c>
      <c r="D14" s="9">
        <f t="shared" si="0"/>
        <v>2</v>
      </c>
      <c r="E14" s="11">
        <v>8</v>
      </c>
      <c r="F14" s="12">
        <v>3</v>
      </c>
    </row>
    <row r="15" spans="1:7" ht="18" x14ac:dyDescent="0.35">
      <c r="A15" s="1" t="s">
        <v>8</v>
      </c>
      <c r="B15" s="11"/>
      <c r="C15" s="11">
        <v>1</v>
      </c>
      <c r="D15" s="9">
        <f t="shared" si="0"/>
        <v>1</v>
      </c>
      <c r="E15" s="11">
        <v>9</v>
      </c>
      <c r="F15" s="12">
        <v>2</v>
      </c>
    </row>
    <row r="16" spans="1:7" ht="18" x14ac:dyDescent="0.35">
      <c r="A16" s="1" t="s">
        <v>9</v>
      </c>
      <c r="B16" s="11">
        <v>6</v>
      </c>
      <c r="C16" s="11">
        <v>1</v>
      </c>
      <c r="D16" s="9">
        <f t="shared" si="0"/>
        <v>7</v>
      </c>
      <c r="E16" s="11">
        <v>7</v>
      </c>
      <c r="F16" s="12">
        <v>4</v>
      </c>
    </row>
    <row r="17" spans="1:6" ht="18" x14ac:dyDescent="0.35">
      <c r="A17" s="1" t="s">
        <v>7</v>
      </c>
      <c r="B17" s="11"/>
      <c r="C17" s="11"/>
      <c r="D17" s="9">
        <f t="shared" si="0"/>
        <v>0</v>
      </c>
      <c r="E17" s="11"/>
      <c r="F17" s="12"/>
    </row>
    <row r="18" spans="1:6" ht="18.600000000000001" thickBot="1" x14ac:dyDescent="0.4">
      <c r="A18" s="5" t="s">
        <v>5</v>
      </c>
      <c r="B18" s="13">
        <v>4</v>
      </c>
      <c r="C18" s="13">
        <v>8</v>
      </c>
      <c r="D18" s="15">
        <f t="shared" si="0"/>
        <v>12</v>
      </c>
      <c r="E18" s="13">
        <v>4</v>
      </c>
      <c r="F18" s="14">
        <v>7</v>
      </c>
    </row>
  </sheetData>
  <sortState ref="A7:F18">
    <sortCondition ref="A7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workbookViewId="0">
      <selection activeCell="F17" sqref="F17"/>
    </sheetView>
  </sheetViews>
  <sheetFormatPr defaultRowHeight="14.4" x14ac:dyDescent="0.3"/>
  <cols>
    <col min="1" max="1" width="20.109375" customWidth="1"/>
    <col min="2" max="2" width="13.6640625" customWidth="1"/>
    <col min="3" max="3" width="14" customWidth="1"/>
    <col min="4" max="4" width="12.88671875" customWidth="1"/>
    <col min="5" max="5" width="14.5546875" customWidth="1"/>
    <col min="6" max="6" width="13.5546875" customWidth="1"/>
    <col min="8" max="8" width="20.88671875" customWidth="1"/>
  </cols>
  <sheetData>
    <row r="2" spans="1:9" ht="21" x14ac:dyDescent="0.4">
      <c r="A2" s="19" t="s">
        <v>0</v>
      </c>
    </row>
    <row r="3" spans="1:9" ht="18" x14ac:dyDescent="0.35">
      <c r="A3" s="18" t="s">
        <v>54</v>
      </c>
    </row>
    <row r="4" spans="1:9" ht="18" x14ac:dyDescent="0.35">
      <c r="A4" s="18" t="s">
        <v>60</v>
      </c>
      <c r="B4" s="2"/>
      <c r="C4" s="2"/>
      <c r="D4" s="2"/>
      <c r="E4" s="2"/>
      <c r="F4" s="2"/>
      <c r="G4" s="2"/>
      <c r="H4" s="2"/>
      <c r="I4" s="2"/>
    </row>
    <row r="5" spans="1:9" ht="18.600000000000001" thickBot="1" x14ac:dyDescent="0.4">
      <c r="A5" s="18"/>
      <c r="B5" s="20"/>
      <c r="C5" s="20"/>
      <c r="D5" s="20"/>
      <c r="E5" s="20"/>
      <c r="F5" s="20"/>
      <c r="G5" s="20"/>
      <c r="H5" s="20"/>
      <c r="I5" s="20"/>
    </row>
    <row r="6" spans="1:9" ht="36.6" thickBot="1" x14ac:dyDescent="0.4">
      <c r="A6" s="4" t="s">
        <v>12</v>
      </c>
      <c r="B6" s="6" t="s">
        <v>13</v>
      </c>
      <c r="C6" s="6" t="s">
        <v>14</v>
      </c>
      <c r="D6" s="6" t="s">
        <v>15</v>
      </c>
      <c r="E6" s="6" t="s">
        <v>16</v>
      </c>
      <c r="F6" s="7" t="s">
        <v>17</v>
      </c>
      <c r="G6" s="6" t="s">
        <v>18</v>
      </c>
      <c r="H6" s="8" t="s">
        <v>19</v>
      </c>
    </row>
    <row r="7" spans="1:9" ht="18" x14ac:dyDescent="0.35">
      <c r="A7" s="3" t="s">
        <v>10</v>
      </c>
      <c r="B7" s="9"/>
      <c r="C7" s="9"/>
      <c r="D7" s="9"/>
      <c r="E7" s="9"/>
      <c r="F7" s="9">
        <f t="shared" ref="F7:F18" si="0">SUM(B7:E7)</f>
        <v>0</v>
      </c>
      <c r="G7" s="9"/>
      <c r="H7" s="10"/>
    </row>
    <row r="8" spans="1:9" ht="18" x14ac:dyDescent="0.35">
      <c r="A8" s="1" t="s">
        <v>3</v>
      </c>
      <c r="B8" s="11">
        <f>7+3</f>
        <v>10</v>
      </c>
      <c r="C8" s="11">
        <f>8+6</f>
        <v>14</v>
      </c>
      <c r="D8" s="11">
        <f>1+1</f>
        <v>2</v>
      </c>
      <c r="E8" s="11">
        <f>7+5</f>
        <v>12</v>
      </c>
      <c r="F8" s="9">
        <f t="shared" si="0"/>
        <v>38</v>
      </c>
      <c r="G8" s="11">
        <v>3</v>
      </c>
      <c r="H8" s="12">
        <v>8</v>
      </c>
    </row>
    <row r="9" spans="1:9" ht="18" x14ac:dyDescent="0.35">
      <c r="A9" s="1" t="s">
        <v>4</v>
      </c>
      <c r="B9" s="11">
        <v>4</v>
      </c>
      <c r="C9" s="11"/>
      <c r="D9" s="11">
        <f>12+6.5</f>
        <v>18.5</v>
      </c>
      <c r="E9" s="11">
        <v>4</v>
      </c>
      <c r="F9" s="9">
        <f t="shared" si="0"/>
        <v>26.5</v>
      </c>
      <c r="G9" s="11">
        <v>4</v>
      </c>
      <c r="H9" s="12">
        <v>7</v>
      </c>
    </row>
    <row r="10" spans="1:9" ht="18" x14ac:dyDescent="0.35">
      <c r="A10" s="1" t="s">
        <v>1</v>
      </c>
      <c r="B10" s="11">
        <v>10</v>
      </c>
      <c r="C10" s="11">
        <v>7</v>
      </c>
      <c r="D10" s="11">
        <f>1+1</f>
        <v>2</v>
      </c>
      <c r="E10" s="11"/>
      <c r="F10" s="9">
        <f t="shared" si="0"/>
        <v>19</v>
      </c>
      <c r="G10" s="11">
        <v>6</v>
      </c>
      <c r="H10" s="12">
        <v>5</v>
      </c>
    </row>
    <row r="11" spans="1:9" ht="18" x14ac:dyDescent="0.35">
      <c r="A11" s="1" t="s">
        <v>2</v>
      </c>
      <c r="B11" s="11">
        <f>12+8</f>
        <v>20</v>
      </c>
      <c r="C11" s="11">
        <v>12</v>
      </c>
      <c r="D11" s="11">
        <f>6.5+5</f>
        <v>11.5</v>
      </c>
      <c r="E11" s="11">
        <f>12+10</f>
        <v>22</v>
      </c>
      <c r="F11" s="9">
        <f t="shared" si="0"/>
        <v>65.5</v>
      </c>
      <c r="G11" s="11">
        <v>1</v>
      </c>
      <c r="H11" s="12">
        <v>12</v>
      </c>
    </row>
    <row r="12" spans="1:9" ht="18" x14ac:dyDescent="0.35">
      <c r="A12" s="1" t="s">
        <v>11</v>
      </c>
      <c r="B12" s="11"/>
      <c r="C12" s="11"/>
      <c r="D12" s="11"/>
      <c r="E12" s="11"/>
      <c r="F12" s="9">
        <f t="shared" si="0"/>
        <v>0</v>
      </c>
      <c r="G12" s="11"/>
      <c r="H12" s="12"/>
    </row>
    <row r="13" spans="1:9" ht="18" x14ac:dyDescent="0.35">
      <c r="A13" s="1" t="s">
        <v>6</v>
      </c>
      <c r="B13" s="11"/>
      <c r="C13" s="11"/>
      <c r="D13" s="11">
        <f>4+2.5</f>
        <v>6.5</v>
      </c>
      <c r="E13" s="11"/>
      <c r="F13" s="9">
        <f t="shared" si="0"/>
        <v>6.5</v>
      </c>
      <c r="G13" s="11">
        <v>8</v>
      </c>
      <c r="H13" s="12">
        <v>3</v>
      </c>
    </row>
    <row r="14" spans="1:9" ht="18" x14ac:dyDescent="0.35">
      <c r="A14" s="1" t="s">
        <v>65</v>
      </c>
      <c r="B14" s="11"/>
      <c r="C14" s="11"/>
      <c r="D14" s="11">
        <f>10+1</f>
        <v>11</v>
      </c>
      <c r="E14" s="11">
        <f>8+3</f>
        <v>11</v>
      </c>
      <c r="F14" s="9">
        <f t="shared" si="0"/>
        <v>22</v>
      </c>
      <c r="G14" s="11">
        <v>5</v>
      </c>
      <c r="H14" s="12">
        <v>6</v>
      </c>
    </row>
    <row r="15" spans="1:9" ht="18" x14ac:dyDescent="0.35">
      <c r="A15" s="1" t="s">
        <v>8</v>
      </c>
      <c r="B15" s="11"/>
      <c r="C15" s="11"/>
      <c r="D15" s="11">
        <v>1</v>
      </c>
      <c r="E15" s="11"/>
      <c r="F15" s="9">
        <f t="shared" si="0"/>
        <v>1</v>
      </c>
      <c r="G15" s="11">
        <v>10</v>
      </c>
      <c r="H15" s="12">
        <v>1</v>
      </c>
    </row>
    <row r="16" spans="1:9" ht="18" x14ac:dyDescent="0.35">
      <c r="A16" s="1" t="s">
        <v>9</v>
      </c>
      <c r="B16" s="11">
        <f>2+1</f>
        <v>3</v>
      </c>
      <c r="C16" s="11">
        <v>4</v>
      </c>
      <c r="D16" s="11">
        <f>2.5+1</f>
        <v>3.5</v>
      </c>
      <c r="E16" s="11">
        <f>3+1</f>
        <v>4</v>
      </c>
      <c r="F16" s="9">
        <f t="shared" si="0"/>
        <v>14.5</v>
      </c>
      <c r="G16" s="11">
        <v>7</v>
      </c>
      <c r="H16" s="12">
        <v>4</v>
      </c>
    </row>
    <row r="17" spans="1:8" ht="18" x14ac:dyDescent="0.35">
      <c r="A17" s="1" t="s">
        <v>7</v>
      </c>
      <c r="B17" s="11"/>
      <c r="C17" s="11"/>
      <c r="D17" s="11">
        <f>1+1</f>
        <v>2</v>
      </c>
      <c r="E17" s="11">
        <f>2+1</f>
        <v>3</v>
      </c>
      <c r="F17" s="9">
        <f t="shared" si="0"/>
        <v>5</v>
      </c>
      <c r="G17" s="11">
        <v>9</v>
      </c>
      <c r="H17" s="12">
        <v>2</v>
      </c>
    </row>
    <row r="18" spans="1:8" ht="18.600000000000001" thickBot="1" x14ac:dyDescent="0.4">
      <c r="A18" s="5" t="s">
        <v>5</v>
      </c>
      <c r="B18" s="13">
        <f>6+5</f>
        <v>11</v>
      </c>
      <c r="C18" s="13">
        <f>10+5</f>
        <v>15</v>
      </c>
      <c r="D18" s="13">
        <f>8+1</f>
        <v>9</v>
      </c>
      <c r="E18" s="13">
        <f>6+1</f>
        <v>7</v>
      </c>
      <c r="F18" s="15">
        <f t="shared" si="0"/>
        <v>42</v>
      </c>
      <c r="G18" s="13">
        <v>2</v>
      </c>
      <c r="H18" s="14">
        <v>10</v>
      </c>
    </row>
  </sheetData>
  <sortState ref="A7:H18">
    <sortCondition ref="A7"/>
  </sortState>
  <pageMargins left="0.7" right="0.7" top="0.75" bottom="0.75" header="0.3" footer="0.3"/>
  <pageSetup paperSize="9" orientation="landscape" r:id="rId1"/>
  <ignoredErrors>
    <ignoredError sqref="D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workbookViewId="0">
      <selection activeCell="F12" sqref="F12"/>
    </sheetView>
  </sheetViews>
  <sheetFormatPr defaultRowHeight="14.4" x14ac:dyDescent="0.3"/>
  <cols>
    <col min="1" max="1" width="20.109375" customWidth="1"/>
    <col min="2" max="2" width="13.6640625" customWidth="1"/>
    <col min="3" max="3" width="12.88671875" customWidth="1"/>
    <col min="4" max="4" width="13.5546875" customWidth="1"/>
    <col min="6" max="6" width="20.88671875" customWidth="1"/>
  </cols>
  <sheetData>
    <row r="2" spans="1:8" ht="21" x14ac:dyDescent="0.4">
      <c r="A2" s="19" t="s">
        <v>0</v>
      </c>
      <c r="B2" s="19"/>
      <c r="C2" s="19"/>
      <c r="D2" s="19"/>
      <c r="E2" s="19"/>
      <c r="F2" s="19"/>
      <c r="G2" s="19"/>
      <c r="H2" s="19"/>
    </row>
    <row r="3" spans="1:8" ht="18" x14ac:dyDescent="0.35">
      <c r="A3" s="18" t="s">
        <v>54</v>
      </c>
      <c r="B3" s="18"/>
      <c r="C3" s="18"/>
      <c r="D3" s="18"/>
      <c r="E3" s="18"/>
      <c r="F3" s="18"/>
      <c r="G3" s="18"/>
      <c r="H3" s="18"/>
    </row>
    <row r="4" spans="1:8" ht="18" x14ac:dyDescent="0.35">
      <c r="A4" s="18" t="s">
        <v>22</v>
      </c>
      <c r="B4" s="18"/>
      <c r="C4" s="18"/>
      <c r="D4" s="18"/>
      <c r="E4" s="18"/>
      <c r="F4" s="18"/>
      <c r="G4" s="18"/>
      <c r="H4" s="18"/>
    </row>
    <row r="5" spans="1:8" ht="18.600000000000001" thickBot="1" x14ac:dyDescent="0.4">
      <c r="A5" s="2"/>
      <c r="B5" s="2"/>
      <c r="C5" s="2"/>
      <c r="D5" s="2"/>
      <c r="E5" s="2"/>
      <c r="F5" s="2"/>
      <c r="G5" s="2"/>
    </row>
    <row r="6" spans="1:8" ht="36.6" thickBot="1" x14ac:dyDescent="0.4">
      <c r="A6" s="4" t="s">
        <v>12</v>
      </c>
      <c r="B6" s="6" t="s">
        <v>13</v>
      </c>
      <c r="C6" s="6" t="s">
        <v>15</v>
      </c>
      <c r="D6" s="7" t="s">
        <v>17</v>
      </c>
      <c r="E6" s="6" t="s">
        <v>18</v>
      </c>
      <c r="F6" s="8" t="s">
        <v>19</v>
      </c>
    </row>
    <row r="7" spans="1:8" ht="18" x14ac:dyDescent="0.35">
      <c r="A7" s="3" t="s">
        <v>10</v>
      </c>
      <c r="B7" s="9"/>
      <c r="C7" s="9"/>
      <c r="D7" s="9">
        <f t="shared" ref="D7:D18" si="0">SUM(B7:C7)</f>
        <v>0</v>
      </c>
      <c r="E7" s="9"/>
      <c r="F7" s="10"/>
    </row>
    <row r="8" spans="1:8" ht="18" x14ac:dyDescent="0.35">
      <c r="A8" s="1" t="s">
        <v>3</v>
      </c>
      <c r="B8" s="11">
        <v>6</v>
      </c>
      <c r="C8" s="11">
        <v>1</v>
      </c>
      <c r="D8" s="9">
        <f t="shared" si="0"/>
        <v>7</v>
      </c>
      <c r="E8" s="11">
        <v>6</v>
      </c>
      <c r="F8" s="12">
        <v>5</v>
      </c>
    </row>
    <row r="9" spans="1:8" ht="18" x14ac:dyDescent="0.35">
      <c r="A9" s="1" t="s">
        <v>4</v>
      </c>
      <c r="B9" s="11"/>
      <c r="C9" s="11">
        <v>12</v>
      </c>
      <c r="D9" s="9">
        <f t="shared" si="0"/>
        <v>12</v>
      </c>
      <c r="E9" s="11">
        <v>3</v>
      </c>
      <c r="F9" s="12">
        <v>8</v>
      </c>
    </row>
    <row r="10" spans="1:8" ht="18" x14ac:dyDescent="0.35">
      <c r="A10" s="1" t="s">
        <v>1</v>
      </c>
      <c r="B10" s="11">
        <v>10</v>
      </c>
      <c r="C10" s="11">
        <v>2</v>
      </c>
      <c r="D10" s="9">
        <f t="shared" si="0"/>
        <v>12</v>
      </c>
      <c r="E10" s="11">
        <v>4</v>
      </c>
      <c r="F10" s="12">
        <v>7</v>
      </c>
    </row>
    <row r="11" spans="1:8" ht="18" x14ac:dyDescent="0.35">
      <c r="A11" s="1" t="s">
        <v>2</v>
      </c>
      <c r="B11" s="11">
        <v>12</v>
      </c>
      <c r="C11" s="11">
        <v>10</v>
      </c>
      <c r="D11" s="9">
        <f t="shared" si="0"/>
        <v>22</v>
      </c>
      <c r="E11" s="11">
        <v>1</v>
      </c>
      <c r="F11" s="12">
        <v>12</v>
      </c>
    </row>
    <row r="12" spans="1:8" ht="18" x14ac:dyDescent="0.35">
      <c r="A12" s="1" t="s">
        <v>11</v>
      </c>
      <c r="B12" s="11"/>
      <c r="C12" s="11">
        <v>1</v>
      </c>
      <c r="D12" s="9">
        <f t="shared" si="0"/>
        <v>1</v>
      </c>
      <c r="E12" s="11">
        <v>9</v>
      </c>
      <c r="F12" s="12">
        <v>2</v>
      </c>
    </row>
    <row r="13" spans="1:8" ht="18" x14ac:dyDescent="0.35">
      <c r="A13" s="1" t="s">
        <v>6</v>
      </c>
      <c r="B13" s="11"/>
      <c r="C13" s="11">
        <v>6</v>
      </c>
      <c r="D13" s="9">
        <f t="shared" si="0"/>
        <v>6</v>
      </c>
      <c r="E13" s="11">
        <v>7</v>
      </c>
      <c r="F13" s="12">
        <v>4</v>
      </c>
    </row>
    <row r="14" spans="1:8" ht="18" x14ac:dyDescent="0.35">
      <c r="A14" s="1" t="s">
        <v>65</v>
      </c>
      <c r="B14" s="11"/>
      <c r="C14" s="11">
        <v>4</v>
      </c>
      <c r="D14" s="9">
        <f t="shared" si="0"/>
        <v>4</v>
      </c>
      <c r="E14" s="11">
        <v>8</v>
      </c>
      <c r="F14" s="12">
        <v>3</v>
      </c>
    </row>
    <row r="15" spans="1:8" ht="18" x14ac:dyDescent="0.35">
      <c r="A15" s="1" t="s">
        <v>8</v>
      </c>
      <c r="B15" s="11"/>
      <c r="C15" s="11"/>
      <c r="D15" s="9">
        <f t="shared" si="0"/>
        <v>0</v>
      </c>
      <c r="E15" s="11"/>
      <c r="F15" s="12"/>
    </row>
    <row r="16" spans="1:8" ht="18" x14ac:dyDescent="0.35">
      <c r="A16" s="1" t="s">
        <v>9</v>
      </c>
      <c r="B16" s="11">
        <v>7</v>
      </c>
      <c r="C16" s="11"/>
      <c r="D16" s="9">
        <f t="shared" si="0"/>
        <v>7</v>
      </c>
      <c r="E16" s="11">
        <v>5</v>
      </c>
      <c r="F16" s="12">
        <v>6</v>
      </c>
    </row>
    <row r="17" spans="1:6" ht="18" x14ac:dyDescent="0.35">
      <c r="A17" s="1" t="s">
        <v>7</v>
      </c>
      <c r="B17" s="11"/>
      <c r="C17" s="11"/>
      <c r="D17" s="9">
        <f t="shared" si="0"/>
        <v>0</v>
      </c>
      <c r="E17" s="11"/>
      <c r="F17" s="12"/>
    </row>
    <row r="18" spans="1:6" ht="18.600000000000001" thickBot="1" x14ac:dyDescent="0.4">
      <c r="A18" s="5" t="s">
        <v>5</v>
      </c>
      <c r="B18" s="13">
        <v>8</v>
      </c>
      <c r="C18" s="13">
        <v>8</v>
      </c>
      <c r="D18" s="15">
        <f t="shared" si="0"/>
        <v>16</v>
      </c>
      <c r="E18" s="13">
        <v>2</v>
      </c>
      <c r="F18" s="14">
        <v>10</v>
      </c>
    </row>
  </sheetData>
  <sortState ref="A7:F18">
    <sortCondition ref="A7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E20" sqref="E20"/>
    </sheetView>
  </sheetViews>
  <sheetFormatPr defaultRowHeight="14.4" x14ac:dyDescent="0.3"/>
  <cols>
    <col min="1" max="1" width="20.33203125" bestFit="1" customWidth="1"/>
    <col min="2" max="2" width="12" bestFit="1" customWidth="1"/>
    <col min="3" max="3" width="15" bestFit="1" customWidth="1"/>
    <col min="4" max="4" width="12.5546875" bestFit="1" customWidth="1"/>
    <col min="5" max="5" width="15.5546875" bestFit="1" customWidth="1"/>
    <col min="6" max="6" width="9" bestFit="1" customWidth="1"/>
    <col min="7" max="7" width="6.44140625" bestFit="1" customWidth="1"/>
    <col min="8" max="8" width="14.6640625" bestFit="1" customWidth="1"/>
    <col min="9" max="9" width="20.88671875" customWidth="1"/>
  </cols>
  <sheetData>
    <row r="2" spans="1:10" ht="21" x14ac:dyDescent="0.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8" x14ac:dyDescent="0.35">
      <c r="A3" s="18" t="s">
        <v>54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8" x14ac:dyDescent="0.35">
      <c r="A4" s="18" t="s">
        <v>21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8.600000000000001" thickBot="1" x14ac:dyDescent="0.4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36.6" thickBot="1" x14ac:dyDescent="0.4">
      <c r="A6" s="4" t="s">
        <v>12</v>
      </c>
      <c r="B6" s="6" t="s">
        <v>13</v>
      </c>
      <c r="C6" s="6" t="s">
        <v>14</v>
      </c>
      <c r="D6" s="6" t="s">
        <v>15</v>
      </c>
      <c r="E6" s="6" t="s">
        <v>16</v>
      </c>
      <c r="F6" s="7" t="s">
        <v>17</v>
      </c>
      <c r="G6" s="6" t="s">
        <v>18</v>
      </c>
      <c r="H6" s="8" t="s">
        <v>19</v>
      </c>
    </row>
    <row r="7" spans="1:10" ht="18" x14ac:dyDescent="0.35">
      <c r="A7" s="3" t="s">
        <v>10</v>
      </c>
      <c r="B7" s="9"/>
      <c r="C7" s="9"/>
      <c r="D7" s="9"/>
      <c r="E7" s="9"/>
      <c r="F7" s="9">
        <f t="shared" ref="F7:F18" si="0">SUM(B7:E7)</f>
        <v>0</v>
      </c>
      <c r="G7" s="9"/>
      <c r="H7" s="10"/>
    </row>
    <row r="8" spans="1:10" ht="18" x14ac:dyDescent="0.35">
      <c r="A8" s="1" t="s">
        <v>3</v>
      </c>
      <c r="B8" s="11">
        <v>6</v>
      </c>
      <c r="C8" s="11">
        <v>8</v>
      </c>
      <c r="D8" s="11">
        <v>8</v>
      </c>
      <c r="E8" s="11">
        <v>7</v>
      </c>
      <c r="F8" s="9">
        <f t="shared" si="0"/>
        <v>29</v>
      </c>
      <c r="G8" s="11"/>
      <c r="H8" s="12">
        <v>7</v>
      </c>
    </row>
    <row r="9" spans="1:10" ht="18" x14ac:dyDescent="0.35">
      <c r="A9" s="1" t="s">
        <v>4</v>
      </c>
      <c r="B9" s="11">
        <v>10</v>
      </c>
      <c r="C9" s="11">
        <v>6</v>
      </c>
      <c r="D9" s="11">
        <v>10</v>
      </c>
      <c r="E9" s="11">
        <v>10</v>
      </c>
      <c r="F9" s="9">
        <f t="shared" si="0"/>
        <v>36</v>
      </c>
      <c r="G9" s="11"/>
      <c r="H9" s="12">
        <v>10</v>
      </c>
    </row>
    <row r="10" spans="1:10" ht="18" x14ac:dyDescent="0.35">
      <c r="A10" s="1" t="s">
        <v>1</v>
      </c>
      <c r="B10" s="11">
        <v>3</v>
      </c>
      <c r="C10" s="11"/>
      <c r="D10" s="11">
        <v>3</v>
      </c>
      <c r="E10" s="11"/>
      <c r="F10" s="9">
        <f t="shared" si="0"/>
        <v>6</v>
      </c>
      <c r="G10" s="11"/>
      <c r="H10" s="12">
        <v>2</v>
      </c>
    </row>
    <row r="11" spans="1:10" ht="18" x14ac:dyDescent="0.35">
      <c r="A11" s="1" t="s">
        <v>2</v>
      </c>
      <c r="B11" s="11">
        <v>8</v>
      </c>
      <c r="C11" s="11">
        <v>5</v>
      </c>
      <c r="D11" s="11">
        <v>12</v>
      </c>
      <c r="E11" s="11">
        <v>6</v>
      </c>
      <c r="F11" s="9">
        <f t="shared" si="0"/>
        <v>31</v>
      </c>
      <c r="G11" s="11"/>
      <c r="H11" s="12">
        <v>8</v>
      </c>
    </row>
    <row r="12" spans="1:10" ht="18" x14ac:dyDescent="0.35">
      <c r="A12" s="1" t="s">
        <v>11</v>
      </c>
      <c r="B12" s="11">
        <v>7</v>
      </c>
      <c r="C12" s="11"/>
      <c r="D12" s="11">
        <v>6</v>
      </c>
      <c r="E12" s="11"/>
      <c r="F12" s="9">
        <f t="shared" si="0"/>
        <v>13</v>
      </c>
      <c r="G12" s="11"/>
      <c r="H12" s="12">
        <v>5</v>
      </c>
    </row>
    <row r="13" spans="1:10" ht="18" x14ac:dyDescent="0.35">
      <c r="A13" s="1" t="s">
        <v>6</v>
      </c>
      <c r="B13" s="11"/>
      <c r="C13" s="11"/>
      <c r="D13" s="11"/>
      <c r="E13" s="11"/>
      <c r="F13" s="9">
        <f t="shared" si="0"/>
        <v>0</v>
      </c>
      <c r="G13" s="11"/>
      <c r="H13" s="12"/>
    </row>
    <row r="14" spans="1:10" ht="18" x14ac:dyDescent="0.35">
      <c r="A14" s="1" t="s">
        <v>65</v>
      </c>
      <c r="B14" s="11">
        <v>5</v>
      </c>
      <c r="C14" s="11"/>
      <c r="D14" s="11">
        <v>4</v>
      </c>
      <c r="E14" s="11"/>
      <c r="F14" s="9">
        <f t="shared" si="0"/>
        <v>9</v>
      </c>
      <c r="G14" s="11"/>
      <c r="H14" s="12">
        <v>3</v>
      </c>
    </row>
    <row r="15" spans="1:10" ht="18" x14ac:dyDescent="0.35">
      <c r="A15" s="1" t="s">
        <v>8</v>
      </c>
      <c r="B15" s="11"/>
      <c r="C15" s="11"/>
      <c r="D15" s="11"/>
      <c r="E15" s="11"/>
      <c r="F15" s="9">
        <f t="shared" si="0"/>
        <v>0</v>
      </c>
      <c r="G15" s="11"/>
      <c r="H15" s="12"/>
    </row>
    <row r="16" spans="1:10" ht="18" x14ac:dyDescent="0.35">
      <c r="A16" s="1" t="s">
        <v>9</v>
      </c>
      <c r="B16" s="11">
        <v>4</v>
      </c>
      <c r="C16" s="11">
        <v>7</v>
      </c>
      <c r="D16" s="11">
        <v>5</v>
      </c>
      <c r="E16" s="11">
        <v>8</v>
      </c>
      <c r="F16" s="9">
        <f t="shared" si="0"/>
        <v>24</v>
      </c>
      <c r="G16" s="11"/>
      <c r="H16" s="12">
        <v>6</v>
      </c>
    </row>
    <row r="17" spans="1:8" ht="18" x14ac:dyDescent="0.35">
      <c r="A17" s="1" t="s">
        <v>7</v>
      </c>
      <c r="B17" s="11">
        <v>12</v>
      </c>
      <c r="C17" s="11">
        <v>12</v>
      </c>
      <c r="D17" s="11"/>
      <c r="E17" s="11"/>
      <c r="F17" s="9">
        <f t="shared" si="0"/>
        <v>24</v>
      </c>
      <c r="G17" s="11"/>
      <c r="H17" s="12">
        <v>4</v>
      </c>
    </row>
    <row r="18" spans="1:8" ht="18.600000000000001" thickBot="1" x14ac:dyDescent="0.4">
      <c r="A18" s="5" t="s">
        <v>5</v>
      </c>
      <c r="B18" s="13">
        <v>12</v>
      </c>
      <c r="C18" s="13">
        <v>10</v>
      </c>
      <c r="D18" s="13">
        <v>7</v>
      </c>
      <c r="E18" s="13">
        <v>12</v>
      </c>
      <c r="F18" s="15">
        <f t="shared" si="0"/>
        <v>41</v>
      </c>
      <c r="G18" s="13"/>
      <c r="H18" s="14">
        <v>12</v>
      </c>
    </row>
  </sheetData>
  <sortState ref="A7:H18">
    <sortCondition ref="A7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8"/>
  <sheetViews>
    <sheetView workbookViewId="0">
      <selection activeCell="L11" sqref="L11:N15"/>
    </sheetView>
  </sheetViews>
  <sheetFormatPr defaultRowHeight="14.4" x14ac:dyDescent="0.3"/>
  <cols>
    <col min="1" max="1" width="20.109375" customWidth="1"/>
    <col min="2" max="2" width="6.33203125" customWidth="1"/>
    <col min="3" max="3" width="6.5546875" customWidth="1"/>
    <col min="4" max="4" width="5.6640625" customWidth="1"/>
    <col min="5" max="5" width="6.33203125" customWidth="1"/>
    <col min="6" max="6" width="6.88671875" customWidth="1"/>
    <col min="7" max="7" width="7" customWidth="1"/>
    <col min="8" max="8" width="6.5546875" customWidth="1"/>
    <col min="9" max="9" width="6.6640625" customWidth="1"/>
    <col min="10" max="10" width="4.6640625" customWidth="1"/>
    <col min="11" max="11" width="6.109375" customWidth="1"/>
    <col min="12" max="12" width="5" customWidth="1"/>
    <col min="13" max="13" width="5.6640625" customWidth="1"/>
    <col min="14" max="14" width="5.33203125" customWidth="1"/>
    <col min="15" max="15" width="7.33203125" customWidth="1"/>
    <col min="16" max="16" width="6.44140625" customWidth="1"/>
    <col min="17" max="21" width="7" customWidth="1"/>
    <col min="22" max="22" width="7.44140625" customWidth="1"/>
    <col min="23" max="23" width="9.109375" customWidth="1"/>
    <col min="24" max="24" width="8.109375" customWidth="1"/>
    <col min="25" max="25" width="9.109375" customWidth="1"/>
    <col min="26" max="26" width="13.5546875" customWidth="1"/>
    <col min="28" max="28" width="20.88671875" customWidth="1"/>
  </cols>
  <sheetData>
    <row r="2" spans="1:29" ht="21" x14ac:dyDescent="0.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29" ht="18" x14ac:dyDescent="0.35">
      <c r="A3" s="18" t="s">
        <v>54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29" ht="18" x14ac:dyDescent="0.35">
      <c r="A4" s="18" t="s">
        <v>23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29" ht="18.600000000000001" thickBo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36.6" thickBot="1" x14ac:dyDescent="0.4">
      <c r="A6" s="4" t="s">
        <v>12</v>
      </c>
      <c r="B6" s="17" t="s">
        <v>24</v>
      </c>
      <c r="C6" s="17" t="s">
        <v>25</v>
      </c>
      <c r="D6" s="17" t="s">
        <v>26</v>
      </c>
      <c r="E6" s="17" t="s">
        <v>27</v>
      </c>
      <c r="F6" s="17" t="s">
        <v>28</v>
      </c>
      <c r="G6" s="17" t="s">
        <v>29</v>
      </c>
      <c r="H6" s="17" t="s">
        <v>30</v>
      </c>
      <c r="I6" s="17" t="s">
        <v>31</v>
      </c>
      <c r="J6" s="17" t="s">
        <v>32</v>
      </c>
      <c r="K6" s="17" t="s">
        <v>33</v>
      </c>
      <c r="L6" s="17" t="s">
        <v>34</v>
      </c>
      <c r="M6" s="17" t="s">
        <v>35</v>
      </c>
      <c r="N6" s="17" t="s">
        <v>36</v>
      </c>
      <c r="O6" s="17" t="s">
        <v>38</v>
      </c>
      <c r="P6" s="17" t="s">
        <v>37</v>
      </c>
      <c r="Q6" s="17" t="s">
        <v>39</v>
      </c>
      <c r="R6" s="17" t="s">
        <v>40</v>
      </c>
      <c r="S6" s="17" t="s">
        <v>41</v>
      </c>
      <c r="T6" s="17" t="s">
        <v>42</v>
      </c>
      <c r="U6" s="17" t="s">
        <v>43</v>
      </c>
      <c r="V6" s="17" t="s">
        <v>45</v>
      </c>
      <c r="W6" s="17" t="s">
        <v>46</v>
      </c>
      <c r="X6" s="17" t="s">
        <v>44</v>
      </c>
      <c r="Y6" s="17" t="s">
        <v>47</v>
      </c>
      <c r="Z6" s="7" t="s">
        <v>17</v>
      </c>
      <c r="AA6" s="6" t="s">
        <v>18</v>
      </c>
      <c r="AB6" s="8" t="s">
        <v>19</v>
      </c>
    </row>
    <row r="7" spans="1:29" ht="18" x14ac:dyDescent="0.35">
      <c r="A7" s="3" t="s">
        <v>10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>
        <f t="shared" ref="Z7:Z18" si="0">SUM(B7:Y7)</f>
        <v>0</v>
      </c>
      <c r="AA7" s="9"/>
      <c r="AB7" s="10"/>
    </row>
    <row r="8" spans="1:29" ht="18" x14ac:dyDescent="0.35">
      <c r="A8" s="1" t="s">
        <v>3</v>
      </c>
      <c r="B8" s="11">
        <v>6</v>
      </c>
      <c r="C8" s="11">
        <v>5</v>
      </c>
      <c r="D8" s="11">
        <v>8</v>
      </c>
      <c r="E8" s="11">
        <v>8</v>
      </c>
      <c r="F8" s="11">
        <v>12</v>
      </c>
      <c r="G8" s="11">
        <v>6</v>
      </c>
      <c r="H8" s="11">
        <v>7</v>
      </c>
      <c r="I8" s="11">
        <v>7</v>
      </c>
      <c r="J8" s="11">
        <v>7</v>
      </c>
      <c r="K8" s="11">
        <v>8</v>
      </c>
      <c r="L8" s="11">
        <v>6</v>
      </c>
      <c r="M8" s="11">
        <v>12</v>
      </c>
      <c r="N8" s="11">
        <v>12</v>
      </c>
      <c r="O8" s="11">
        <v>7</v>
      </c>
      <c r="P8" s="11">
        <v>5</v>
      </c>
      <c r="Q8" s="11">
        <v>12</v>
      </c>
      <c r="R8" s="11">
        <v>8</v>
      </c>
      <c r="S8" s="11">
        <v>5</v>
      </c>
      <c r="T8" s="11">
        <v>6</v>
      </c>
      <c r="U8" s="11">
        <v>12</v>
      </c>
      <c r="V8" s="11">
        <v>12</v>
      </c>
      <c r="W8" s="11">
        <v>6</v>
      </c>
      <c r="X8" s="11">
        <v>8</v>
      </c>
      <c r="Y8" s="11">
        <v>10</v>
      </c>
      <c r="Z8" s="9">
        <f t="shared" si="0"/>
        <v>195</v>
      </c>
      <c r="AA8" s="11">
        <v>2</v>
      </c>
      <c r="AB8" s="12">
        <v>10</v>
      </c>
    </row>
    <row r="9" spans="1:29" ht="18" x14ac:dyDescent="0.35">
      <c r="A9" s="1" t="s">
        <v>4</v>
      </c>
      <c r="B9" s="11">
        <v>7</v>
      </c>
      <c r="C9" s="11">
        <v>10</v>
      </c>
      <c r="D9" s="11">
        <v>6</v>
      </c>
      <c r="E9" s="11">
        <v>7</v>
      </c>
      <c r="F9" s="11">
        <v>7</v>
      </c>
      <c r="G9" s="11">
        <v>7</v>
      </c>
      <c r="H9" s="11">
        <v>12</v>
      </c>
      <c r="I9" s="11">
        <v>8</v>
      </c>
      <c r="J9" s="11">
        <v>4</v>
      </c>
      <c r="K9" s="11">
        <v>6</v>
      </c>
      <c r="L9" s="11">
        <v>12</v>
      </c>
      <c r="M9" s="11">
        <v>4</v>
      </c>
      <c r="N9" s="11">
        <v>7</v>
      </c>
      <c r="O9" s="11">
        <v>6</v>
      </c>
      <c r="P9" s="11">
        <v>8</v>
      </c>
      <c r="Q9" s="11">
        <v>7</v>
      </c>
      <c r="R9" s="11">
        <v>7</v>
      </c>
      <c r="S9" s="11">
        <v>8</v>
      </c>
      <c r="T9" s="11">
        <v>8</v>
      </c>
      <c r="U9" s="11">
        <v>7</v>
      </c>
      <c r="V9" s="11">
        <v>6</v>
      </c>
      <c r="W9" s="11">
        <v>7</v>
      </c>
      <c r="X9" s="11">
        <v>7</v>
      </c>
      <c r="Y9" s="11">
        <v>8</v>
      </c>
      <c r="Z9" s="9">
        <f t="shared" si="0"/>
        <v>176</v>
      </c>
      <c r="AA9" s="11">
        <v>4</v>
      </c>
      <c r="AB9" s="12">
        <v>7</v>
      </c>
    </row>
    <row r="10" spans="1:29" ht="18" x14ac:dyDescent="0.35">
      <c r="A10" s="1" t="s">
        <v>1</v>
      </c>
      <c r="B10" s="11"/>
      <c r="C10" s="11">
        <v>6</v>
      </c>
      <c r="D10" s="11">
        <v>12</v>
      </c>
      <c r="E10" s="11"/>
      <c r="F10" s="11"/>
      <c r="G10" s="11">
        <v>4</v>
      </c>
      <c r="H10" s="11">
        <v>6</v>
      </c>
      <c r="I10" s="11"/>
      <c r="J10" s="11">
        <v>10</v>
      </c>
      <c r="K10" s="11"/>
      <c r="L10" s="11"/>
      <c r="M10" s="11"/>
      <c r="N10" s="11"/>
      <c r="O10" s="11"/>
      <c r="P10" s="11">
        <v>6</v>
      </c>
      <c r="Q10" s="11"/>
      <c r="R10" s="11">
        <v>4</v>
      </c>
      <c r="S10" s="11"/>
      <c r="T10" s="11"/>
      <c r="U10" s="11"/>
      <c r="V10" s="11">
        <v>5</v>
      </c>
      <c r="W10" s="11"/>
      <c r="X10" s="11">
        <v>6</v>
      </c>
      <c r="Y10" s="11"/>
      <c r="Z10" s="9">
        <f t="shared" si="0"/>
        <v>59</v>
      </c>
      <c r="AA10" s="11">
        <v>7</v>
      </c>
      <c r="AB10" s="12">
        <v>4</v>
      </c>
    </row>
    <row r="11" spans="1:29" ht="18" x14ac:dyDescent="0.35">
      <c r="A11" s="1" t="s">
        <v>2</v>
      </c>
      <c r="B11" s="11">
        <v>8</v>
      </c>
      <c r="C11" s="11">
        <v>8</v>
      </c>
      <c r="D11" s="11"/>
      <c r="E11" s="11">
        <v>12</v>
      </c>
      <c r="F11" s="11">
        <v>10</v>
      </c>
      <c r="G11" s="11">
        <v>8</v>
      </c>
      <c r="H11" s="11"/>
      <c r="I11" s="11">
        <v>12</v>
      </c>
      <c r="J11" s="11">
        <v>8</v>
      </c>
      <c r="K11" s="11">
        <v>12</v>
      </c>
      <c r="L11" s="11">
        <v>8</v>
      </c>
      <c r="M11" s="11">
        <v>5</v>
      </c>
      <c r="N11" s="11">
        <v>10</v>
      </c>
      <c r="O11" s="11">
        <v>12</v>
      </c>
      <c r="P11" s="11">
        <v>10</v>
      </c>
      <c r="Q11" s="11">
        <v>4</v>
      </c>
      <c r="R11" s="11">
        <v>12</v>
      </c>
      <c r="S11" s="11">
        <v>7</v>
      </c>
      <c r="T11" s="11">
        <v>10</v>
      </c>
      <c r="U11" s="11"/>
      <c r="V11" s="11">
        <v>8</v>
      </c>
      <c r="W11" s="11">
        <v>12</v>
      </c>
      <c r="X11" s="11">
        <v>5</v>
      </c>
      <c r="Y11" s="11">
        <v>12</v>
      </c>
      <c r="Z11" s="9">
        <f t="shared" si="0"/>
        <v>193</v>
      </c>
      <c r="AA11" s="11">
        <v>3</v>
      </c>
      <c r="AB11" s="12">
        <v>8</v>
      </c>
    </row>
    <row r="12" spans="1:29" ht="18" x14ac:dyDescent="0.35">
      <c r="A12" s="1" t="s">
        <v>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>
        <v>10</v>
      </c>
      <c r="N12" s="11"/>
      <c r="O12" s="11"/>
      <c r="P12" s="11"/>
      <c r="Q12" s="11">
        <v>10</v>
      </c>
      <c r="R12" s="11"/>
      <c r="S12" s="11"/>
      <c r="T12" s="11"/>
      <c r="U12" s="11"/>
      <c r="V12" s="11"/>
      <c r="W12" s="11"/>
      <c r="X12" s="11"/>
      <c r="Y12" s="11"/>
      <c r="Z12" s="9">
        <f t="shared" si="0"/>
        <v>20</v>
      </c>
      <c r="AA12" s="11">
        <v>10</v>
      </c>
      <c r="AB12" s="12">
        <v>1</v>
      </c>
    </row>
    <row r="13" spans="1:29" ht="18" x14ac:dyDescent="0.35">
      <c r="A13" s="1" t="s">
        <v>6</v>
      </c>
      <c r="B13" s="11"/>
      <c r="C13" s="11"/>
      <c r="D13" s="11"/>
      <c r="E13" s="11"/>
      <c r="F13" s="11">
        <v>6</v>
      </c>
      <c r="G13" s="11">
        <v>12</v>
      </c>
      <c r="H13" s="11">
        <v>5</v>
      </c>
      <c r="I13" s="11"/>
      <c r="J13" s="11">
        <v>6</v>
      </c>
      <c r="K13" s="11">
        <v>5</v>
      </c>
      <c r="L13" s="11"/>
      <c r="M13" s="11">
        <v>2</v>
      </c>
      <c r="N13" s="11"/>
      <c r="O13" s="11"/>
      <c r="P13" s="11"/>
      <c r="Q13" s="11">
        <v>8</v>
      </c>
      <c r="R13" s="11"/>
      <c r="S13" s="11"/>
      <c r="T13" s="11"/>
      <c r="U13" s="11"/>
      <c r="V13" s="11">
        <v>4</v>
      </c>
      <c r="W13" s="11"/>
      <c r="X13" s="11"/>
      <c r="Y13" s="11"/>
      <c r="Z13" s="9">
        <f t="shared" si="0"/>
        <v>48</v>
      </c>
      <c r="AA13" s="11">
        <v>8</v>
      </c>
      <c r="AB13" s="12">
        <v>3</v>
      </c>
    </row>
    <row r="14" spans="1:29" ht="18" x14ac:dyDescent="0.35">
      <c r="A14" s="1" t="s">
        <v>65</v>
      </c>
      <c r="B14" s="11">
        <v>5</v>
      </c>
      <c r="C14" s="11">
        <v>3</v>
      </c>
      <c r="D14" s="11">
        <v>5</v>
      </c>
      <c r="E14" s="11"/>
      <c r="F14" s="11"/>
      <c r="G14" s="11">
        <v>1</v>
      </c>
      <c r="H14" s="11">
        <v>8</v>
      </c>
      <c r="I14" s="11"/>
      <c r="J14" s="11">
        <v>5</v>
      </c>
      <c r="K14" s="11">
        <v>7</v>
      </c>
      <c r="L14" s="11">
        <v>5</v>
      </c>
      <c r="M14" s="11">
        <v>8</v>
      </c>
      <c r="N14" s="11"/>
      <c r="O14" s="11"/>
      <c r="P14" s="11">
        <v>4</v>
      </c>
      <c r="Q14" s="11">
        <v>5</v>
      </c>
      <c r="R14" s="11">
        <v>5</v>
      </c>
      <c r="S14" s="11"/>
      <c r="T14" s="11">
        <v>5</v>
      </c>
      <c r="U14" s="11">
        <v>10</v>
      </c>
      <c r="V14" s="11"/>
      <c r="W14" s="11"/>
      <c r="X14" s="11">
        <v>4</v>
      </c>
      <c r="Y14" s="11">
        <v>6</v>
      </c>
      <c r="Z14" s="9">
        <f t="shared" si="0"/>
        <v>86</v>
      </c>
      <c r="AA14" s="11">
        <v>6</v>
      </c>
      <c r="AB14" s="12">
        <v>5</v>
      </c>
    </row>
    <row r="15" spans="1:29" ht="18" x14ac:dyDescent="0.35">
      <c r="A15" s="1" t="s">
        <v>8</v>
      </c>
      <c r="B15" s="11"/>
      <c r="C15" s="11"/>
      <c r="D15" s="11"/>
      <c r="E15" s="11">
        <v>6</v>
      </c>
      <c r="F15" s="11"/>
      <c r="G15" s="11">
        <v>2</v>
      </c>
      <c r="H15" s="11"/>
      <c r="I15" s="11">
        <v>6</v>
      </c>
      <c r="J15" s="11"/>
      <c r="K15" s="11">
        <v>4</v>
      </c>
      <c r="L15" s="11"/>
      <c r="M15" s="11">
        <v>3</v>
      </c>
      <c r="N15" s="11"/>
      <c r="O15" s="11"/>
      <c r="P15" s="11"/>
      <c r="Q15" s="11">
        <v>3</v>
      </c>
      <c r="R15" s="11"/>
      <c r="S15" s="11"/>
      <c r="T15" s="11"/>
      <c r="U15" s="11"/>
      <c r="V15" s="11">
        <v>3</v>
      </c>
      <c r="W15" s="11"/>
      <c r="X15" s="11"/>
      <c r="Y15" s="11">
        <v>4</v>
      </c>
      <c r="Z15" s="9">
        <f t="shared" si="0"/>
        <v>31</v>
      </c>
      <c r="AA15" s="11">
        <v>9</v>
      </c>
      <c r="AB15" s="12">
        <v>2</v>
      </c>
    </row>
    <row r="16" spans="1:29" ht="18" x14ac:dyDescent="0.35">
      <c r="A16" s="1" t="s">
        <v>9</v>
      </c>
      <c r="B16" s="11">
        <v>12</v>
      </c>
      <c r="C16" s="11">
        <v>7</v>
      </c>
      <c r="D16" s="11">
        <v>7</v>
      </c>
      <c r="E16" s="11">
        <v>5</v>
      </c>
      <c r="F16" s="11">
        <v>5</v>
      </c>
      <c r="G16" s="11">
        <v>5</v>
      </c>
      <c r="H16" s="11"/>
      <c r="I16" s="11">
        <v>5</v>
      </c>
      <c r="J16" s="11"/>
      <c r="K16" s="11">
        <v>3</v>
      </c>
      <c r="L16" s="11">
        <v>10</v>
      </c>
      <c r="M16" s="11">
        <v>6</v>
      </c>
      <c r="N16" s="11"/>
      <c r="O16" s="11">
        <v>10</v>
      </c>
      <c r="P16" s="11">
        <v>12</v>
      </c>
      <c r="Q16" s="11">
        <v>6</v>
      </c>
      <c r="R16" s="11">
        <v>6</v>
      </c>
      <c r="S16" s="11">
        <v>12</v>
      </c>
      <c r="T16" s="11">
        <v>7</v>
      </c>
      <c r="U16" s="11">
        <v>6</v>
      </c>
      <c r="V16" s="11">
        <v>7</v>
      </c>
      <c r="W16" s="11">
        <v>10</v>
      </c>
      <c r="X16" s="11">
        <v>10</v>
      </c>
      <c r="Y16" s="11">
        <v>7</v>
      </c>
      <c r="Z16" s="9">
        <f t="shared" si="0"/>
        <v>158</v>
      </c>
      <c r="AA16" s="11">
        <v>5</v>
      </c>
      <c r="AB16" s="12">
        <v>6</v>
      </c>
    </row>
    <row r="17" spans="1:28" ht="18" x14ac:dyDescent="0.35">
      <c r="A17" s="1" t="s">
        <v>7</v>
      </c>
      <c r="B17" s="11"/>
      <c r="C17" s="11">
        <v>4</v>
      </c>
      <c r="D17" s="11"/>
      <c r="E17" s="11"/>
      <c r="F17" s="11"/>
      <c r="G17" s="11">
        <v>3</v>
      </c>
      <c r="H17" s="11"/>
      <c r="I17" s="11"/>
      <c r="J17" s="11"/>
      <c r="K17" s="11">
        <v>2</v>
      </c>
      <c r="L17" s="11"/>
      <c r="M17" s="11"/>
      <c r="N17" s="11"/>
      <c r="O17" s="11">
        <v>5</v>
      </c>
      <c r="P17" s="11"/>
      <c r="Q17" s="11"/>
      <c r="R17" s="11"/>
      <c r="S17" s="11">
        <v>6</v>
      </c>
      <c r="T17" s="11"/>
      <c r="U17" s="11"/>
      <c r="V17" s="11"/>
      <c r="W17" s="11"/>
      <c r="X17" s="11"/>
      <c r="Y17" s="11"/>
      <c r="Z17" s="9">
        <f t="shared" si="0"/>
        <v>20</v>
      </c>
      <c r="AA17" s="11">
        <v>11</v>
      </c>
      <c r="AB17" s="12">
        <v>1</v>
      </c>
    </row>
    <row r="18" spans="1:28" ht="18.600000000000001" thickBot="1" x14ac:dyDescent="0.4">
      <c r="A18" s="5" t="s">
        <v>5</v>
      </c>
      <c r="B18" s="13">
        <v>10</v>
      </c>
      <c r="C18" s="13">
        <v>12</v>
      </c>
      <c r="D18" s="13">
        <v>10</v>
      </c>
      <c r="E18" s="13">
        <v>10</v>
      </c>
      <c r="F18" s="13">
        <v>8</v>
      </c>
      <c r="G18" s="13">
        <v>10</v>
      </c>
      <c r="H18" s="13">
        <v>10</v>
      </c>
      <c r="I18" s="13">
        <v>10</v>
      </c>
      <c r="J18" s="13">
        <v>12</v>
      </c>
      <c r="K18" s="13">
        <v>10</v>
      </c>
      <c r="L18" s="13">
        <v>7</v>
      </c>
      <c r="M18" s="13">
        <v>7</v>
      </c>
      <c r="N18" s="13">
        <v>8</v>
      </c>
      <c r="O18" s="13">
        <v>8</v>
      </c>
      <c r="P18" s="13">
        <v>7</v>
      </c>
      <c r="Q18" s="13"/>
      <c r="R18" s="13">
        <v>10</v>
      </c>
      <c r="S18" s="13">
        <v>10</v>
      </c>
      <c r="T18" s="13">
        <v>12</v>
      </c>
      <c r="U18" s="13">
        <v>8</v>
      </c>
      <c r="V18" s="13">
        <v>10</v>
      </c>
      <c r="W18" s="13">
        <v>8</v>
      </c>
      <c r="X18" s="13">
        <v>12</v>
      </c>
      <c r="Y18" s="13">
        <v>5</v>
      </c>
      <c r="Z18" s="15">
        <f t="shared" si="0"/>
        <v>214</v>
      </c>
      <c r="AA18" s="13">
        <v>1</v>
      </c>
      <c r="AB18" s="14">
        <v>12</v>
      </c>
    </row>
  </sheetData>
  <sortState ref="A7:AB18">
    <sortCondition ref="A7"/>
  </sortState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workbookViewId="0">
      <selection activeCell="F13" sqref="F13"/>
    </sheetView>
  </sheetViews>
  <sheetFormatPr defaultRowHeight="14.4" x14ac:dyDescent="0.3"/>
  <cols>
    <col min="1" max="1" width="20.109375" customWidth="1"/>
    <col min="2" max="2" width="31.44140625" customWidth="1"/>
    <col min="3" max="3" width="12.33203125" customWidth="1"/>
    <col min="4" max="4" width="13.5546875" customWidth="1"/>
    <col min="6" max="6" width="20.88671875" customWidth="1"/>
  </cols>
  <sheetData>
    <row r="2" spans="1:7" ht="21" x14ac:dyDescent="0.4">
      <c r="A2" s="19" t="s">
        <v>0</v>
      </c>
      <c r="B2" s="19"/>
      <c r="C2" s="19"/>
      <c r="D2" s="19"/>
      <c r="E2" s="19"/>
      <c r="F2" s="19"/>
      <c r="G2" s="19"/>
    </row>
    <row r="3" spans="1:7" ht="18" x14ac:dyDescent="0.35">
      <c r="A3" s="18" t="s">
        <v>54</v>
      </c>
      <c r="B3" s="18"/>
      <c r="C3" s="18"/>
      <c r="D3" s="18"/>
      <c r="E3" s="18"/>
      <c r="F3" s="18"/>
      <c r="G3" s="18"/>
    </row>
    <row r="4" spans="1:7" ht="18" x14ac:dyDescent="0.35">
      <c r="A4" s="18" t="s">
        <v>61</v>
      </c>
      <c r="B4" s="18"/>
      <c r="C4" s="18"/>
      <c r="D4" s="18"/>
      <c r="E4" s="18"/>
      <c r="F4" s="18"/>
      <c r="G4" s="18"/>
    </row>
    <row r="5" spans="1:7" ht="18.600000000000001" thickBot="1" x14ac:dyDescent="0.4">
      <c r="A5" s="2"/>
      <c r="B5" s="2"/>
      <c r="C5" s="2"/>
      <c r="D5" s="2"/>
      <c r="E5" s="2"/>
      <c r="F5" s="2"/>
      <c r="G5" s="2"/>
    </row>
    <row r="6" spans="1:7" ht="36.6" thickBot="1" x14ac:dyDescent="0.4">
      <c r="A6" s="4" t="s">
        <v>12</v>
      </c>
      <c r="B6" s="4" t="s">
        <v>20</v>
      </c>
      <c r="C6" s="4" t="s">
        <v>58</v>
      </c>
      <c r="D6" s="7" t="s">
        <v>17</v>
      </c>
      <c r="E6" s="6" t="s">
        <v>18</v>
      </c>
      <c r="F6" s="8" t="s">
        <v>19</v>
      </c>
    </row>
    <row r="7" spans="1:7" ht="18" x14ac:dyDescent="0.35">
      <c r="A7" s="3" t="s">
        <v>10</v>
      </c>
      <c r="B7" s="3"/>
      <c r="C7" s="3"/>
      <c r="D7" s="9"/>
      <c r="E7" s="9"/>
      <c r="F7" s="10">
        <v>3</v>
      </c>
    </row>
    <row r="8" spans="1:7" ht="18" x14ac:dyDescent="0.35">
      <c r="A8" s="1" t="s">
        <v>3</v>
      </c>
      <c r="B8" s="3"/>
      <c r="C8" s="3"/>
      <c r="D8" s="9"/>
      <c r="E8" s="11"/>
      <c r="F8" s="12">
        <v>4</v>
      </c>
    </row>
    <row r="9" spans="1:7" ht="18" x14ac:dyDescent="0.35">
      <c r="A9" s="1" t="s">
        <v>4</v>
      </c>
      <c r="B9" s="3"/>
      <c r="C9" s="3"/>
      <c r="D9" s="9"/>
      <c r="E9" s="11"/>
      <c r="F9" s="12">
        <v>7</v>
      </c>
    </row>
    <row r="10" spans="1:7" ht="18" x14ac:dyDescent="0.35">
      <c r="A10" s="1" t="s">
        <v>1</v>
      </c>
      <c r="B10" s="3"/>
      <c r="C10" s="3"/>
      <c r="D10" s="9"/>
      <c r="E10" s="11"/>
      <c r="F10" s="12">
        <v>5</v>
      </c>
    </row>
    <row r="11" spans="1:7" ht="18" x14ac:dyDescent="0.35">
      <c r="A11" s="1" t="s">
        <v>2</v>
      </c>
      <c r="B11" s="3"/>
      <c r="C11" s="3"/>
      <c r="D11" s="9"/>
      <c r="E11" s="11"/>
      <c r="F11" s="12">
        <v>8</v>
      </c>
    </row>
    <row r="12" spans="1:7" ht="18" x14ac:dyDescent="0.35">
      <c r="A12" s="1" t="s">
        <v>11</v>
      </c>
      <c r="B12" s="3"/>
      <c r="C12" s="3"/>
      <c r="D12" s="9"/>
      <c r="E12" s="11"/>
      <c r="F12" s="12"/>
    </row>
    <row r="13" spans="1:7" ht="18" x14ac:dyDescent="0.35">
      <c r="A13" s="1" t="s">
        <v>6</v>
      </c>
      <c r="B13" s="3"/>
      <c r="C13" s="3"/>
      <c r="D13" s="9"/>
      <c r="E13" s="11"/>
      <c r="F13" s="12"/>
    </row>
    <row r="14" spans="1:7" ht="18" x14ac:dyDescent="0.35">
      <c r="A14" s="1" t="s">
        <v>65</v>
      </c>
      <c r="B14" s="3"/>
      <c r="C14" s="3"/>
      <c r="D14" s="9"/>
      <c r="E14" s="11"/>
      <c r="F14" s="12">
        <v>10</v>
      </c>
    </row>
    <row r="15" spans="1:7" ht="18" x14ac:dyDescent="0.35">
      <c r="A15" s="1" t="s">
        <v>8</v>
      </c>
      <c r="B15" s="3"/>
      <c r="C15" s="3"/>
      <c r="D15" s="9"/>
      <c r="E15" s="11"/>
      <c r="F15" s="12">
        <v>6</v>
      </c>
    </row>
    <row r="16" spans="1:7" ht="18" x14ac:dyDescent="0.35">
      <c r="A16" s="1" t="s">
        <v>9</v>
      </c>
      <c r="B16" s="3"/>
      <c r="C16" s="3"/>
      <c r="D16" s="9"/>
      <c r="E16" s="11"/>
      <c r="F16" s="12">
        <v>12</v>
      </c>
    </row>
    <row r="17" spans="1:6" ht="18" x14ac:dyDescent="0.35">
      <c r="A17" s="1" t="s">
        <v>7</v>
      </c>
      <c r="B17" s="3"/>
      <c r="C17" s="3"/>
      <c r="D17" s="9"/>
      <c r="E17" s="11"/>
      <c r="F17" s="12"/>
    </row>
    <row r="18" spans="1:6" ht="18.600000000000001" thickBot="1" x14ac:dyDescent="0.4">
      <c r="A18" s="5" t="s">
        <v>5</v>
      </c>
      <c r="B18" s="16"/>
      <c r="C18" s="16"/>
      <c r="D18" s="15"/>
      <c r="E18" s="13"/>
      <c r="F18" s="14">
        <v>2</v>
      </c>
    </row>
  </sheetData>
  <sortState ref="A7:F18">
    <sortCondition ref="A7"/>
  </sortState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opLeftCell="A5" workbookViewId="0">
      <selection activeCell="H16" sqref="H16"/>
    </sheetView>
  </sheetViews>
  <sheetFormatPr defaultRowHeight="14.4" x14ac:dyDescent="0.3"/>
  <cols>
    <col min="1" max="1" width="20.109375" customWidth="1"/>
    <col min="2" max="2" width="13.6640625" customWidth="1"/>
    <col min="3" max="3" width="14" customWidth="1"/>
    <col min="4" max="4" width="12.88671875" customWidth="1"/>
    <col min="5" max="5" width="14.5546875" customWidth="1"/>
    <col min="6" max="6" width="13.5546875" customWidth="1"/>
    <col min="8" max="8" width="20.88671875" customWidth="1"/>
  </cols>
  <sheetData>
    <row r="2" spans="1:9" ht="21" customHeight="1" x14ac:dyDescent="0.4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pans="1:9" ht="18" customHeight="1" x14ac:dyDescent="0.4">
      <c r="A3" s="18" t="s">
        <v>54</v>
      </c>
      <c r="B3" s="19"/>
      <c r="C3" s="19"/>
      <c r="D3" s="19"/>
      <c r="E3" s="19"/>
      <c r="F3" s="19"/>
      <c r="G3" s="19"/>
      <c r="H3" s="19"/>
      <c r="I3" s="19"/>
    </row>
    <row r="4" spans="1:9" ht="18" customHeight="1" x14ac:dyDescent="0.4">
      <c r="A4" s="18" t="s">
        <v>62</v>
      </c>
      <c r="B4" s="19"/>
      <c r="C4" s="19"/>
      <c r="D4" s="19"/>
      <c r="E4" s="19"/>
      <c r="F4" s="19"/>
      <c r="G4" s="19"/>
      <c r="H4" s="19"/>
      <c r="I4" s="19"/>
    </row>
    <row r="5" spans="1:9" ht="18.600000000000001" thickBot="1" x14ac:dyDescent="0.4">
      <c r="A5" s="2"/>
      <c r="B5" s="2"/>
      <c r="C5" s="2"/>
      <c r="D5" s="2"/>
      <c r="E5" s="2"/>
      <c r="F5" s="2"/>
      <c r="G5" s="2"/>
      <c r="H5" s="2"/>
      <c r="I5" s="2"/>
    </row>
    <row r="6" spans="1:9" ht="36.6" thickBot="1" x14ac:dyDescent="0.4">
      <c r="A6" s="4" t="s">
        <v>12</v>
      </c>
      <c r="B6" s="6" t="s">
        <v>13</v>
      </c>
      <c r="C6" s="6" t="s">
        <v>14</v>
      </c>
      <c r="D6" s="6" t="s">
        <v>15</v>
      </c>
      <c r="E6" s="6" t="s">
        <v>16</v>
      </c>
      <c r="F6" s="7" t="s">
        <v>17</v>
      </c>
      <c r="G6" s="6" t="s">
        <v>18</v>
      </c>
      <c r="H6" s="8" t="s">
        <v>19</v>
      </c>
    </row>
    <row r="7" spans="1:9" ht="18" x14ac:dyDescent="0.35">
      <c r="A7" s="3" t="s">
        <v>10</v>
      </c>
      <c r="B7" s="9"/>
      <c r="C7" s="9"/>
      <c r="D7" s="9"/>
      <c r="E7" s="9"/>
      <c r="F7" s="9">
        <f t="shared" ref="F7:F18" si="0">SUM(B7:E7)</f>
        <v>0</v>
      </c>
      <c r="G7" s="9"/>
      <c r="H7" s="10"/>
    </row>
    <row r="8" spans="1:9" ht="18" x14ac:dyDescent="0.35">
      <c r="A8" s="1" t="s">
        <v>3</v>
      </c>
      <c r="B8" s="11">
        <v>12</v>
      </c>
      <c r="C8" s="11">
        <v>12</v>
      </c>
      <c r="D8" s="11">
        <v>8</v>
      </c>
      <c r="E8" s="11">
        <v>12</v>
      </c>
      <c r="F8" s="9">
        <f t="shared" si="0"/>
        <v>44</v>
      </c>
      <c r="G8" s="11">
        <v>1</v>
      </c>
      <c r="H8" s="12">
        <v>12</v>
      </c>
    </row>
    <row r="9" spans="1:9" ht="18" x14ac:dyDescent="0.35">
      <c r="A9" s="1" t="s">
        <v>4</v>
      </c>
      <c r="B9" s="11"/>
      <c r="C9" s="11">
        <v>6</v>
      </c>
      <c r="D9" s="11">
        <v>10</v>
      </c>
      <c r="E9" s="11">
        <v>10</v>
      </c>
      <c r="F9" s="9">
        <f t="shared" si="0"/>
        <v>26</v>
      </c>
      <c r="G9" s="11">
        <v>3</v>
      </c>
      <c r="H9" s="12">
        <v>8</v>
      </c>
    </row>
    <row r="10" spans="1:9" ht="18" x14ac:dyDescent="0.35">
      <c r="A10" s="1" t="s">
        <v>1</v>
      </c>
      <c r="B10" s="11"/>
      <c r="C10" s="11"/>
      <c r="D10" s="11">
        <v>6</v>
      </c>
      <c r="E10" s="11">
        <v>6</v>
      </c>
      <c r="F10" s="9">
        <f t="shared" si="0"/>
        <v>12</v>
      </c>
      <c r="G10" s="11">
        <v>7</v>
      </c>
      <c r="H10" s="12">
        <v>4</v>
      </c>
    </row>
    <row r="11" spans="1:9" ht="18" x14ac:dyDescent="0.35">
      <c r="A11" s="1" t="s">
        <v>2</v>
      </c>
      <c r="B11" s="11">
        <v>8</v>
      </c>
      <c r="C11" s="11">
        <v>8</v>
      </c>
      <c r="D11" s="11">
        <v>12</v>
      </c>
      <c r="E11" s="11">
        <v>3</v>
      </c>
      <c r="F11" s="9">
        <f t="shared" si="0"/>
        <v>31</v>
      </c>
      <c r="G11" s="11">
        <v>2</v>
      </c>
      <c r="H11" s="12">
        <v>10</v>
      </c>
    </row>
    <row r="12" spans="1:9" ht="18" x14ac:dyDescent="0.35">
      <c r="A12" s="1" t="s">
        <v>11</v>
      </c>
      <c r="B12" s="11"/>
      <c r="C12" s="11"/>
      <c r="D12" s="11"/>
      <c r="E12" s="11"/>
      <c r="F12" s="9">
        <f t="shared" si="0"/>
        <v>0</v>
      </c>
      <c r="G12" s="11"/>
      <c r="H12" s="12"/>
    </row>
    <row r="13" spans="1:9" ht="18" x14ac:dyDescent="0.35">
      <c r="A13" s="1" t="s">
        <v>6</v>
      </c>
      <c r="B13" s="11"/>
      <c r="C13" s="11"/>
      <c r="D13" s="11"/>
      <c r="E13" s="11">
        <v>8</v>
      </c>
      <c r="F13" s="9">
        <f t="shared" si="0"/>
        <v>8</v>
      </c>
      <c r="G13" s="11">
        <v>8</v>
      </c>
      <c r="H13" s="12">
        <v>3</v>
      </c>
    </row>
    <row r="14" spans="1:9" ht="18" x14ac:dyDescent="0.35">
      <c r="A14" s="1" t="s">
        <v>65</v>
      </c>
      <c r="B14" s="11">
        <v>7</v>
      </c>
      <c r="C14" s="11">
        <v>10</v>
      </c>
      <c r="D14" s="11"/>
      <c r="E14" s="11">
        <v>7</v>
      </c>
      <c r="F14" s="9">
        <f t="shared" si="0"/>
        <v>24</v>
      </c>
      <c r="G14" s="11">
        <v>4</v>
      </c>
      <c r="H14" s="12">
        <v>7</v>
      </c>
    </row>
    <row r="15" spans="1:9" ht="18" x14ac:dyDescent="0.35">
      <c r="A15" s="1" t="s">
        <v>8</v>
      </c>
      <c r="B15" s="11">
        <v>10</v>
      </c>
      <c r="C15" s="11"/>
      <c r="D15" s="11"/>
      <c r="E15" s="11">
        <v>4</v>
      </c>
      <c r="F15" s="9">
        <f t="shared" si="0"/>
        <v>14</v>
      </c>
      <c r="G15" s="11">
        <v>6</v>
      </c>
      <c r="H15" s="12">
        <v>5</v>
      </c>
    </row>
    <row r="16" spans="1:9" ht="18" x14ac:dyDescent="0.35">
      <c r="A16" s="1" t="s">
        <v>9</v>
      </c>
      <c r="B16" s="11"/>
      <c r="C16" s="11"/>
      <c r="D16" s="11"/>
      <c r="E16" s="11">
        <v>2</v>
      </c>
      <c r="F16" s="9">
        <f t="shared" si="0"/>
        <v>2</v>
      </c>
      <c r="G16" s="11">
        <v>9</v>
      </c>
      <c r="H16" s="12">
        <v>2</v>
      </c>
    </row>
    <row r="17" spans="1:8" ht="18" x14ac:dyDescent="0.35">
      <c r="A17" s="1" t="s">
        <v>7</v>
      </c>
      <c r="B17" s="11"/>
      <c r="C17" s="11"/>
      <c r="D17" s="11"/>
      <c r="E17" s="11"/>
      <c r="F17" s="9">
        <f t="shared" si="0"/>
        <v>0</v>
      </c>
      <c r="G17" s="11"/>
      <c r="H17" s="12"/>
    </row>
    <row r="18" spans="1:8" ht="18.600000000000001" thickBot="1" x14ac:dyDescent="0.4">
      <c r="A18" s="5" t="s">
        <v>5</v>
      </c>
      <c r="B18" s="13"/>
      <c r="C18" s="13">
        <v>7</v>
      </c>
      <c r="D18" s="13">
        <v>7</v>
      </c>
      <c r="E18" s="13">
        <v>5</v>
      </c>
      <c r="F18" s="15">
        <f t="shared" si="0"/>
        <v>19</v>
      </c>
      <c r="G18" s="13">
        <v>5</v>
      </c>
      <c r="H18" s="14">
        <v>6</v>
      </c>
    </row>
  </sheetData>
  <sortState ref="A7:H18">
    <sortCondition ref="A7"/>
  </sortState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workbookViewId="0">
      <selection activeCell="H16" sqref="H16"/>
    </sheetView>
  </sheetViews>
  <sheetFormatPr defaultRowHeight="14.4" x14ac:dyDescent="0.3"/>
  <cols>
    <col min="1" max="1" width="20.109375" customWidth="1"/>
    <col min="2" max="2" width="13.6640625" customWidth="1"/>
    <col min="3" max="3" width="14" customWidth="1"/>
    <col min="4" max="4" width="12.88671875" customWidth="1"/>
    <col min="5" max="5" width="14.5546875" customWidth="1"/>
    <col min="6" max="6" width="13.5546875" customWidth="1"/>
    <col min="8" max="8" width="20.88671875" customWidth="1"/>
  </cols>
  <sheetData>
    <row r="2" spans="1:9" ht="21" x14ac:dyDescent="0.4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pans="1:9" ht="18" x14ac:dyDescent="0.35">
      <c r="A3" s="18" t="s">
        <v>54</v>
      </c>
      <c r="B3" s="18"/>
      <c r="C3" s="18"/>
      <c r="D3" s="18"/>
      <c r="E3" s="18"/>
      <c r="F3" s="18"/>
      <c r="G3" s="18"/>
      <c r="H3" s="18"/>
      <c r="I3" s="18"/>
    </row>
    <row r="4" spans="1:9" ht="18" x14ac:dyDescent="0.35">
      <c r="A4" s="18" t="s">
        <v>50</v>
      </c>
      <c r="B4" s="18"/>
      <c r="C4" s="18"/>
      <c r="D4" s="18"/>
      <c r="E4" s="18"/>
      <c r="F4" s="18"/>
      <c r="G4" s="18"/>
      <c r="H4" s="18"/>
      <c r="I4" s="18"/>
    </row>
    <row r="5" spans="1:9" ht="18.600000000000001" thickBot="1" x14ac:dyDescent="0.4">
      <c r="A5" s="2"/>
      <c r="B5" s="2"/>
      <c r="C5" s="2"/>
      <c r="D5" s="2"/>
      <c r="E5" s="2"/>
      <c r="F5" s="2"/>
      <c r="G5" s="2"/>
      <c r="H5" s="2"/>
      <c r="I5" s="2"/>
    </row>
    <row r="6" spans="1:9" ht="36.6" thickBot="1" x14ac:dyDescent="0.4">
      <c r="A6" s="4" t="s">
        <v>12</v>
      </c>
      <c r="B6" s="6" t="s">
        <v>13</v>
      </c>
      <c r="C6" s="6" t="s">
        <v>14</v>
      </c>
      <c r="D6" s="6" t="s">
        <v>15</v>
      </c>
      <c r="E6" s="6" t="s">
        <v>16</v>
      </c>
      <c r="F6" s="7" t="s">
        <v>17</v>
      </c>
      <c r="G6" s="6" t="s">
        <v>18</v>
      </c>
      <c r="H6" s="8" t="s">
        <v>19</v>
      </c>
    </row>
    <row r="7" spans="1:9" ht="18" x14ac:dyDescent="0.35">
      <c r="A7" s="3" t="s">
        <v>10</v>
      </c>
      <c r="B7" s="9"/>
      <c r="C7" s="9"/>
      <c r="D7" s="9"/>
      <c r="E7" s="9"/>
      <c r="F7" s="9">
        <f t="shared" ref="F7:F18" si="0">SUM(B7:E7)</f>
        <v>0</v>
      </c>
      <c r="G7" s="9"/>
      <c r="H7" s="10"/>
    </row>
    <row r="8" spans="1:9" ht="18" x14ac:dyDescent="0.35">
      <c r="A8" s="1" t="s">
        <v>3</v>
      </c>
      <c r="B8" s="11">
        <v>12</v>
      </c>
      <c r="C8" s="11">
        <v>12</v>
      </c>
      <c r="D8" s="11">
        <v>5</v>
      </c>
      <c r="E8" s="11">
        <v>8</v>
      </c>
      <c r="F8" s="9">
        <f t="shared" si="0"/>
        <v>37</v>
      </c>
      <c r="G8" s="11">
        <v>2</v>
      </c>
      <c r="H8" s="12">
        <v>10</v>
      </c>
    </row>
    <row r="9" spans="1:9" ht="18" x14ac:dyDescent="0.35">
      <c r="A9" s="1" t="s">
        <v>4</v>
      </c>
      <c r="B9" s="11">
        <v>7</v>
      </c>
      <c r="C9" s="11">
        <v>7</v>
      </c>
      <c r="D9" s="11">
        <v>10</v>
      </c>
      <c r="E9" s="11">
        <v>7</v>
      </c>
      <c r="F9" s="9">
        <f t="shared" si="0"/>
        <v>31</v>
      </c>
      <c r="G9" s="11">
        <v>3</v>
      </c>
      <c r="H9" s="12">
        <v>8</v>
      </c>
    </row>
    <row r="10" spans="1:9" ht="18" x14ac:dyDescent="0.35">
      <c r="A10" s="1" t="s">
        <v>1</v>
      </c>
      <c r="B10" s="11">
        <v>4</v>
      </c>
      <c r="C10" s="11"/>
      <c r="D10" s="11">
        <v>7</v>
      </c>
      <c r="E10" s="11">
        <v>4</v>
      </c>
      <c r="F10" s="9">
        <f t="shared" si="0"/>
        <v>15</v>
      </c>
      <c r="G10" s="11">
        <v>6</v>
      </c>
      <c r="H10" s="12">
        <v>5</v>
      </c>
    </row>
    <row r="11" spans="1:9" ht="18" x14ac:dyDescent="0.35">
      <c r="A11" s="1" t="s">
        <v>2</v>
      </c>
      <c r="B11" s="11">
        <v>5</v>
      </c>
      <c r="C11" s="11">
        <v>8</v>
      </c>
      <c r="D11" s="11"/>
      <c r="E11" s="11">
        <v>12</v>
      </c>
      <c r="F11" s="9">
        <f t="shared" si="0"/>
        <v>25</v>
      </c>
      <c r="G11" s="11">
        <v>4</v>
      </c>
      <c r="H11" s="12">
        <v>7</v>
      </c>
    </row>
    <row r="12" spans="1:9" ht="18" x14ac:dyDescent="0.35">
      <c r="A12" s="1" t="s">
        <v>11</v>
      </c>
      <c r="B12" s="11"/>
      <c r="C12" s="11"/>
      <c r="D12" s="11"/>
      <c r="E12" s="11"/>
      <c r="F12" s="9">
        <f t="shared" si="0"/>
        <v>0</v>
      </c>
      <c r="G12" s="11"/>
      <c r="H12" s="12"/>
    </row>
    <row r="13" spans="1:9" ht="18" x14ac:dyDescent="0.35">
      <c r="A13" s="1" t="s">
        <v>6</v>
      </c>
      <c r="B13" s="11"/>
      <c r="C13" s="11"/>
      <c r="D13" s="11">
        <v>8</v>
      </c>
      <c r="E13" s="11">
        <v>6</v>
      </c>
      <c r="F13" s="9">
        <f t="shared" si="0"/>
        <v>14</v>
      </c>
      <c r="G13" s="11">
        <v>7</v>
      </c>
      <c r="H13" s="12">
        <v>3.5</v>
      </c>
    </row>
    <row r="14" spans="1:9" ht="18" x14ac:dyDescent="0.35">
      <c r="A14" s="1" t="s">
        <v>65</v>
      </c>
      <c r="B14" s="11"/>
      <c r="C14" s="11">
        <v>10</v>
      </c>
      <c r="D14" s="11">
        <v>6</v>
      </c>
      <c r="E14" s="11">
        <v>5</v>
      </c>
      <c r="F14" s="9">
        <f t="shared" si="0"/>
        <v>21</v>
      </c>
      <c r="G14" s="11">
        <v>5</v>
      </c>
      <c r="H14" s="12">
        <v>6</v>
      </c>
    </row>
    <row r="15" spans="1:9" ht="18" x14ac:dyDescent="0.35">
      <c r="A15" s="1" t="s">
        <v>8</v>
      </c>
      <c r="B15" s="11">
        <v>6</v>
      </c>
      <c r="C15" s="11">
        <v>5</v>
      </c>
      <c r="D15" s="11"/>
      <c r="E15" s="11">
        <v>3</v>
      </c>
      <c r="F15" s="9">
        <f t="shared" si="0"/>
        <v>14</v>
      </c>
      <c r="G15" s="11">
        <v>7</v>
      </c>
      <c r="H15" s="12">
        <v>3.5</v>
      </c>
    </row>
    <row r="16" spans="1:9" ht="18" x14ac:dyDescent="0.35">
      <c r="A16" s="1" t="s">
        <v>9</v>
      </c>
      <c r="B16" s="11">
        <v>8</v>
      </c>
      <c r="C16" s="11"/>
      <c r="D16" s="11"/>
      <c r="E16" s="11"/>
      <c r="F16" s="9">
        <f t="shared" si="0"/>
        <v>8</v>
      </c>
      <c r="G16" s="11">
        <v>9</v>
      </c>
      <c r="H16" s="12">
        <v>2</v>
      </c>
    </row>
    <row r="17" spans="1:8" ht="18" x14ac:dyDescent="0.35">
      <c r="A17" s="1" t="s">
        <v>7</v>
      </c>
      <c r="B17" s="11"/>
      <c r="C17" s="11"/>
      <c r="D17" s="11"/>
      <c r="E17" s="11"/>
      <c r="F17" s="9">
        <f t="shared" si="0"/>
        <v>0</v>
      </c>
      <c r="G17" s="11"/>
      <c r="H17" s="12"/>
    </row>
    <row r="18" spans="1:8" ht="18.600000000000001" thickBot="1" x14ac:dyDescent="0.4">
      <c r="A18" s="5" t="s">
        <v>5</v>
      </c>
      <c r="B18" s="13">
        <v>10</v>
      </c>
      <c r="C18" s="13">
        <v>6</v>
      </c>
      <c r="D18" s="13">
        <v>12</v>
      </c>
      <c r="E18" s="13">
        <v>10</v>
      </c>
      <c r="F18" s="15">
        <f t="shared" si="0"/>
        <v>38</v>
      </c>
      <c r="G18" s="13">
        <v>1</v>
      </c>
      <c r="H18" s="14">
        <v>12</v>
      </c>
    </row>
  </sheetData>
  <sortState ref="A7:H18">
    <sortCondition ref="A7"/>
  </sortState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workbookViewId="0">
      <selection activeCell="H15" sqref="H15"/>
    </sheetView>
  </sheetViews>
  <sheetFormatPr defaultRowHeight="14.4" x14ac:dyDescent="0.3"/>
  <cols>
    <col min="1" max="1" width="20.109375" customWidth="1"/>
    <col min="2" max="2" width="13.6640625" customWidth="1"/>
    <col min="3" max="3" width="14" customWidth="1"/>
    <col min="4" max="4" width="12.88671875" customWidth="1"/>
    <col min="5" max="5" width="14.5546875" customWidth="1"/>
    <col min="6" max="6" width="13.5546875" customWidth="1"/>
    <col min="8" max="8" width="20.88671875" customWidth="1"/>
  </cols>
  <sheetData>
    <row r="2" spans="1:9" ht="21" x14ac:dyDescent="0.4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pans="1:9" ht="18" x14ac:dyDescent="0.35">
      <c r="A3" s="18" t="s">
        <v>54</v>
      </c>
      <c r="B3" s="18"/>
      <c r="C3" s="18"/>
      <c r="D3" s="18"/>
      <c r="E3" s="18"/>
      <c r="F3" s="18"/>
      <c r="G3" s="18"/>
      <c r="H3" s="18"/>
      <c r="I3" s="18"/>
    </row>
    <row r="4" spans="1:9" ht="18" x14ac:dyDescent="0.35">
      <c r="A4" s="18" t="s">
        <v>63</v>
      </c>
      <c r="B4" s="18"/>
      <c r="C4" s="18"/>
      <c r="D4" s="18"/>
      <c r="E4" s="18"/>
      <c r="F4" s="18"/>
      <c r="G4" s="18"/>
      <c r="H4" s="18"/>
      <c r="I4" s="18"/>
    </row>
    <row r="5" spans="1:9" ht="18.600000000000001" thickBot="1" x14ac:dyDescent="0.4">
      <c r="A5" s="20"/>
      <c r="B5" s="20"/>
      <c r="C5" s="20"/>
      <c r="D5" s="20"/>
      <c r="E5" s="20"/>
      <c r="F5" s="20"/>
      <c r="G5" s="20"/>
      <c r="H5" s="20"/>
      <c r="I5" s="20"/>
    </row>
    <row r="6" spans="1:9" ht="36.6" thickBot="1" x14ac:dyDescent="0.4">
      <c r="A6" s="4" t="s">
        <v>12</v>
      </c>
      <c r="B6" s="6" t="s">
        <v>13</v>
      </c>
      <c r="C6" s="6" t="s">
        <v>14</v>
      </c>
      <c r="D6" s="6" t="s">
        <v>15</v>
      </c>
      <c r="E6" s="6" t="s">
        <v>16</v>
      </c>
      <c r="F6" s="7" t="s">
        <v>17</v>
      </c>
      <c r="G6" s="6" t="s">
        <v>18</v>
      </c>
      <c r="H6" s="8" t="s">
        <v>19</v>
      </c>
    </row>
    <row r="7" spans="1:9" ht="18" x14ac:dyDescent="0.35">
      <c r="A7" s="3" t="s">
        <v>10</v>
      </c>
      <c r="B7" s="9"/>
      <c r="C7" s="9"/>
      <c r="D7" s="9">
        <v>8</v>
      </c>
      <c r="E7" s="9"/>
      <c r="F7" s="9">
        <f t="shared" ref="F7:F18" si="0">SUM(B7:E7)</f>
        <v>8</v>
      </c>
      <c r="G7" s="9">
        <v>8</v>
      </c>
      <c r="H7" s="10">
        <v>3</v>
      </c>
    </row>
    <row r="8" spans="1:9" ht="18" x14ac:dyDescent="0.35">
      <c r="A8" s="1" t="s">
        <v>3</v>
      </c>
      <c r="B8" s="11">
        <v>6</v>
      </c>
      <c r="C8" s="11">
        <v>6</v>
      </c>
      <c r="D8" s="11">
        <v>6</v>
      </c>
      <c r="E8" s="11">
        <v>4</v>
      </c>
      <c r="F8" s="9">
        <f t="shared" si="0"/>
        <v>22</v>
      </c>
      <c r="G8" s="11">
        <v>5</v>
      </c>
      <c r="H8" s="12">
        <v>6</v>
      </c>
    </row>
    <row r="9" spans="1:9" ht="18" x14ac:dyDescent="0.35">
      <c r="A9" s="1" t="s">
        <v>4</v>
      </c>
      <c r="B9" s="11"/>
      <c r="C9" s="11"/>
      <c r="D9" s="11">
        <v>7</v>
      </c>
      <c r="E9" s="11">
        <v>10</v>
      </c>
      <c r="F9" s="9">
        <f t="shared" si="0"/>
        <v>17</v>
      </c>
      <c r="G9" s="11">
        <v>6</v>
      </c>
      <c r="H9" s="12">
        <v>5</v>
      </c>
    </row>
    <row r="10" spans="1:9" ht="18" x14ac:dyDescent="0.35">
      <c r="A10" s="1" t="s">
        <v>1</v>
      </c>
      <c r="B10" s="11"/>
      <c r="C10" s="11">
        <v>7</v>
      </c>
      <c r="D10" s="11">
        <v>4</v>
      </c>
      <c r="E10" s="11"/>
      <c r="F10" s="9">
        <f t="shared" si="0"/>
        <v>11</v>
      </c>
      <c r="G10" s="11">
        <v>7</v>
      </c>
      <c r="H10" s="12">
        <v>4</v>
      </c>
    </row>
    <row r="11" spans="1:9" ht="18" x14ac:dyDescent="0.35">
      <c r="A11" s="1" t="s">
        <v>2</v>
      </c>
      <c r="B11" s="11">
        <v>10</v>
      </c>
      <c r="C11" s="11">
        <v>8</v>
      </c>
      <c r="D11" s="11">
        <v>12</v>
      </c>
      <c r="E11" s="11">
        <v>3</v>
      </c>
      <c r="F11" s="9">
        <f t="shared" si="0"/>
        <v>33</v>
      </c>
      <c r="G11" s="11">
        <v>3</v>
      </c>
      <c r="H11" s="12">
        <v>8</v>
      </c>
    </row>
    <row r="12" spans="1:9" ht="18" x14ac:dyDescent="0.35">
      <c r="A12" s="1" t="s">
        <v>11</v>
      </c>
      <c r="B12" s="11"/>
      <c r="C12" s="11"/>
      <c r="D12" s="11"/>
      <c r="E12" s="11"/>
      <c r="F12" s="9">
        <f t="shared" si="0"/>
        <v>0</v>
      </c>
      <c r="G12" s="11"/>
      <c r="H12" s="12"/>
    </row>
    <row r="13" spans="1:9" ht="18" x14ac:dyDescent="0.35">
      <c r="A13" s="1" t="s">
        <v>6</v>
      </c>
      <c r="B13" s="11"/>
      <c r="C13" s="11"/>
      <c r="D13" s="11"/>
      <c r="E13" s="11">
        <v>7</v>
      </c>
      <c r="F13" s="9">
        <f t="shared" si="0"/>
        <v>7</v>
      </c>
      <c r="G13" s="11">
        <v>9</v>
      </c>
      <c r="H13" s="12">
        <v>2</v>
      </c>
    </row>
    <row r="14" spans="1:9" ht="18" x14ac:dyDescent="0.35">
      <c r="A14" s="1" t="s">
        <v>65</v>
      </c>
      <c r="B14" s="11">
        <v>7</v>
      </c>
      <c r="C14" s="11">
        <v>10</v>
      </c>
      <c r="D14" s="11">
        <v>10</v>
      </c>
      <c r="E14" s="11">
        <v>8</v>
      </c>
      <c r="F14" s="9">
        <f t="shared" si="0"/>
        <v>35</v>
      </c>
      <c r="G14" s="11">
        <v>2</v>
      </c>
      <c r="H14" s="12">
        <v>10</v>
      </c>
    </row>
    <row r="15" spans="1:9" ht="18" x14ac:dyDescent="0.35">
      <c r="A15" s="1" t="s">
        <v>8</v>
      </c>
      <c r="B15" s="11"/>
      <c r="C15" s="11"/>
      <c r="D15" s="11"/>
      <c r="E15" s="11">
        <v>2</v>
      </c>
      <c r="F15" s="9">
        <f t="shared" si="0"/>
        <v>2</v>
      </c>
      <c r="G15" s="11">
        <v>11</v>
      </c>
      <c r="H15" s="12">
        <v>1</v>
      </c>
    </row>
    <row r="16" spans="1:9" ht="18" x14ac:dyDescent="0.35">
      <c r="A16" s="1" t="s">
        <v>9</v>
      </c>
      <c r="B16" s="11">
        <v>8</v>
      </c>
      <c r="C16" s="11">
        <v>5</v>
      </c>
      <c r="D16" s="11">
        <v>3</v>
      </c>
      <c r="E16" s="11">
        <v>6</v>
      </c>
      <c r="F16" s="9">
        <f t="shared" si="0"/>
        <v>22</v>
      </c>
      <c r="G16" s="11">
        <v>4</v>
      </c>
      <c r="H16" s="12">
        <v>7</v>
      </c>
    </row>
    <row r="17" spans="1:8" ht="18" x14ac:dyDescent="0.35">
      <c r="A17" s="1" t="s">
        <v>7</v>
      </c>
      <c r="B17" s="11"/>
      <c r="C17" s="11"/>
      <c r="D17" s="11"/>
      <c r="E17" s="11">
        <v>5</v>
      </c>
      <c r="F17" s="9">
        <f t="shared" si="0"/>
        <v>5</v>
      </c>
      <c r="G17" s="11">
        <v>10</v>
      </c>
      <c r="H17" s="12">
        <v>1</v>
      </c>
    </row>
    <row r="18" spans="1:8" ht="18.600000000000001" thickBot="1" x14ac:dyDescent="0.4">
      <c r="A18" s="5" t="s">
        <v>5</v>
      </c>
      <c r="B18" s="13">
        <v>12</v>
      </c>
      <c r="C18" s="13">
        <v>12</v>
      </c>
      <c r="D18" s="13">
        <v>5</v>
      </c>
      <c r="E18" s="13">
        <v>12</v>
      </c>
      <c r="F18" s="15">
        <f t="shared" si="0"/>
        <v>41</v>
      </c>
      <c r="G18" s="13">
        <v>1</v>
      </c>
      <c r="H18" s="14">
        <v>12</v>
      </c>
    </row>
  </sheetData>
  <sortState ref="A7:H18">
    <sortCondition ref="A7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13</vt:i4>
      </vt:variant>
    </vt:vector>
  </HeadingPairs>
  <TitlesOfParts>
    <vt:vector size="13" baseType="lpstr">
      <vt:lpstr>Üldtabel</vt:lpstr>
      <vt:lpstr>Discgolf</vt:lpstr>
      <vt:lpstr>3x3 korvpall</vt:lpstr>
      <vt:lpstr>Jõuraja läbimine</vt:lpstr>
      <vt:lpstr>Kergejõustik</vt:lpstr>
      <vt:lpstr>Juhtide võistlus</vt:lpstr>
      <vt:lpstr>Orienteerumine</vt:lpstr>
      <vt:lpstr>Rattakross</vt:lpstr>
      <vt:lpstr>Lauatennis</vt:lpstr>
      <vt:lpstr>Sõudmine</vt:lpstr>
      <vt:lpstr>Male</vt:lpstr>
      <vt:lpstr>Jalgpall</vt:lpstr>
      <vt:lpstr>Võrkpall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Epp Jalakas</dc:creator>
  <cp:lastModifiedBy>Epp Jalakas</cp:lastModifiedBy>
  <cp:lastPrinted>2018-08-10T12:57:52Z</cp:lastPrinted>
  <dcterms:created xsi:type="dcterms:W3CDTF">2018-06-26T05:28:12Z</dcterms:created>
  <dcterms:modified xsi:type="dcterms:W3CDTF">2018-08-21T11:36:57Z</dcterms:modified>
</cp:coreProperties>
</file>